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8915" windowHeight="11070"/>
  </bookViews>
  <sheets>
    <sheet name="Marca-Puntos" sheetId="1" r:id="rId1"/>
    <sheet name="Puntos-Marca" sheetId="11" r:id="rId2"/>
    <sheet name="Marca-Puntos JUNIOR" sheetId="9" r:id="rId3"/>
    <sheet name="Puntos-Marca JUNIOR" sheetId="10" r:id="rId4"/>
    <sheet name="Referencia FIELD" sheetId="3" state="hidden" r:id="rId5"/>
    <sheet name="Pruebas" sheetId="4" state="hidden" r:id="rId6"/>
  </sheets>
  <definedNames>
    <definedName name="_xlnm._FilterDatabase" localSheetId="5" hidden="1">Pruebas!#REF!</definedName>
    <definedName name="ClubThrow" localSheetId="2">Pruebas!#REF!</definedName>
    <definedName name="ClubThrow" localSheetId="1">Pruebas!#REF!</definedName>
    <definedName name="ClubThrow" localSheetId="3">Pruebas!#REF!</definedName>
    <definedName name="ClubThrow">Pruebas!#REF!</definedName>
    <definedName name="field" localSheetId="2">#REF!</definedName>
    <definedName name="field" localSheetId="1">#REF!</definedName>
    <definedName name="field" localSheetId="3">#REF!</definedName>
    <definedName name="field">#REF!</definedName>
    <definedName name="MClubThrow">Pruebas!$K$79:$K$81</definedName>
    <definedName name="MDiscus">Pruebas!$K$29:$K$54</definedName>
    <definedName name="MHighJump">Pruebas!$K$82:$K$91</definedName>
    <definedName name="MJavelin">Pruebas!$K$55:$K$78</definedName>
    <definedName name="MLongJump">Pruebas!$K$92:$K$106</definedName>
    <definedName name="MShotPut">Pruebas!$K$3:$K$28</definedName>
    <definedName name="MTripleJump">Pruebas!$K$107:$K$111</definedName>
    <definedName name="ShotPut" localSheetId="2">#REF!</definedName>
    <definedName name="ShotPut" localSheetId="1">#REF!</definedName>
    <definedName name="ShotPut" localSheetId="3">#REF!</definedName>
    <definedName name="ShotPut">#REF!</definedName>
    <definedName name="WClubThrow">Pruebas!$K$188:$K$190</definedName>
    <definedName name="WDiscus">Pruebas!$K$138:$K$163</definedName>
    <definedName name="WJavelin">Pruebas!$K$164:$K$187</definedName>
    <definedName name="WLongJump">Pruebas!$K$191:$K$205</definedName>
    <definedName name="WShotPut">Pruebas!$K$112:$K$137</definedName>
    <definedName name="WTripleJump">Pruebas!$K$206</definedName>
  </definedNames>
  <calcPr calcId="145621"/>
</workbook>
</file>

<file path=xl/calcChain.xml><?xml version="1.0" encoding="utf-8"?>
<calcChain xmlns="http://schemas.openxmlformats.org/spreadsheetml/2006/main">
  <c r="S59" i="11" l="1"/>
  <c r="S58" i="11"/>
  <c r="S57" i="11"/>
  <c r="S56" i="11"/>
  <c r="S55" i="11"/>
  <c r="S54" i="11"/>
  <c r="S53" i="11"/>
  <c r="S52" i="11"/>
  <c r="S51" i="11"/>
  <c r="S50" i="11"/>
  <c r="S49" i="11"/>
  <c r="S48" i="11"/>
  <c r="S47" i="11"/>
  <c r="S46" i="11"/>
  <c r="S45" i="11"/>
  <c r="S44" i="11"/>
  <c r="S43" i="11"/>
  <c r="S42" i="11"/>
  <c r="S41" i="11"/>
  <c r="S40" i="11"/>
  <c r="S39" i="11"/>
  <c r="S38" i="11"/>
  <c r="S37" i="11"/>
  <c r="S36" i="11"/>
  <c r="S35" i="11"/>
  <c r="S34" i="11"/>
  <c r="S33" i="11"/>
  <c r="S32" i="11"/>
  <c r="S31" i="11"/>
  <c r="S30" i="11"/>
  <c r="S29" i="11"/>
  <c r="S28" i="11"/>
  <c r="S27" i="11"/>
  <c r="S26" i="11"/>
  <c r="S25" i="11"/>
  <c r="S24" i="11"/>
  <c r="S23" i="11"/>
  <c r="S22" i="11"/>
  <c r="S21" i="11"/>
  <c r="S20" i="11"/>
  <c r="S19" i="11"/>
  <c r="S18" i="11"/>
  <c r="S17" i="11"/>
  <c r="S16" i="11"/>
  <c r="S15" i="11"/>
  <c r="S14" i="11"/>
  <c r="S13" i="11"/>
  <c r="S12" i="11"/>
  <c r="S11" i="11"/>
  <c r="Q59" i="11"/>
  <c r="Q58" i="11"/>
  <c r="Q57" i="11"/>
  <c r="Q56" i="11"/>
  <c r="Q55" i="11"/>
  <c r="Q54" i="11"/>
  <c r="Q53" i="11"/>
  <c r="Q52" i="11"/>
  <c r="Q51" i="11"/>
  <c r="Q50" i="11"/>
  <c r="Q49" i="11"/>
  <c r="Q48" i="11"/>
  <c r="Q47" i="11"/>
  <c r="Q46" i="11"/>
  <c r="Q45" i="11"/>
  <c r="Q44" i="11"/>
  <c r="Q43" i="11"/>
  <c r="Q42" i="11"/>
  <c r="Q41" i="11"/>
  <c r="Q40" i="11"/>
  <c r="Q39" i="11"/>
  <c r="Q38" i="11"/>
  <c r="Q37" i="11"/>
  <c r="Q36" i="11"/>
  <c r="Q35" i="11"/>
  <c r="Q34" i="11"/>
  <c r="Q33" i="11"/>
  <c r="Q32" i="11"/>
  <c r="Q31" i="11"/>
  <c r="Q30" i="11"/>
  <c r="Q29" i="11"/>
  <c r="Q28" i="11"/>
  <c r="Q27" i="11"/>
  <c r="Q26" i="11"/>
  <c r="Q25" i="11"/>
  <c r="Q24" i="11"/>
  <c r="Q23" i="11"/>
  <c r="Q22" i="11"/>
  <c r="Q21" i="11"/>
  <c r="Q20" i="11"/>
  <c r="Q19" i="11"/>
  <c r="Q18" i="11"/>
  <c r="Q17" i="11"/>
  <c r="Q16" i="11"/>
  <c r="Q15" i="11"/>
  <c r="Q14" i="11"/>
  <c r="Q13" i="11"/>
  <c r="Q12" i="11"/>
  <c r="Q11" i="11"/>
  <c r="S10" i="11" l="1"/>
  <c r="Q10" i="11"/>
  <c r="S59" i="10"/>
  <c r="S58" i="10"/>
  <c r="S57" i="10"/>
  <c r="S56" i="10"/>
  <c r="S55" i="10"/>
  <c r="S54" i="10"/>
  <c r="S53" i="10"/>
  <c r="S52" i="10"/>
  <c r="S51" i="10"/>
  <c r="S50" i="10"/>
  <c r="S49" i="10"/>
  <c r="S48" i="10"/>
  <c r="S47" i="10"/>
  <c r="S46" i="10"/>
  <c r="S45" i="10"/>
  <c r="S44" i="10"/>
  <c r="S43" i="10"/>
  <c r="S42" i="10"/>
  <c r="S41" i="10"/>
  <c r="S40" i="10"/>
  <c r="S39" i="10"/>
  <c r="S38" i="10"/>
  <c r="S37" i="10"/>
  <c r="S36" i="10"/>
  <c r="S35" i="10"/>
  <c r="S34" i="10"/>
  <c r="S33" i="10"/>
  <c r="S32" i="10"/>
  <c r="S31" i="10"/>
  <c r="S30" i="10"/>
  <c r="S29" i="10"/>
  <c r="S28" i="10"/>
  <c r="S27" i="10"/>
  <c r="S26" i="10"/>
  <c r="S25" i="10"/>
  <c r="S24" i="10"/>
  <c r="S23" i="10"/>
  <c r="S22" i="10"/>
  <c r="S21" i="10"/>
  <c r="S20" i="10"/>
  <c r="S19" i="10"/>
  <c r="S18" i="10"/>
  <c r="S17" i="10"/>
  <c r="S16" i="10"/>
  <c r="S15" i="10"/>
  <c r="S14" i="10"/>
  <c r="S13" i="10"/>
  <c r="S12" i="10"/>
  <c r="S11" i="10"/>
  <c r="Q59" i="10"/>
  <c r="Q58" i="10"/>
  <c r="Q57" i="10"/>
  <c r="Q56" i="10"/>
  <c r="Q55" i="10"/>
  <c r="Q54" i="10"/>
  <c r="Q53" i="10"/>
  <c r="Q52" i="10"/>
  <c r="Q51" i="10"/>
  <c r="Q50" i="10"/>
  <c r="Q49" i="10"/>
  <c r="Q48" i="10"/>
  <c r="Q47" i="10"/>
  <c r="Q46" i="10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S10" i="10"/>
  <c r="Q10" i="10"/>
  <c r="Q10" i="9"/>
  <c r="Q59" i="9"/>
  <c r="Q58" i="9"/>
  <c r="Q57" i="9"/>
  <c r="Q56" i="9"/>
  <c r="Q55" i="9"/>
  <c r="Q54" i="9"/>
  <c r="Q53" i="9"/>
  <c r="Q52" i="9"/>
  <c r="Q51" i="9"/>
  <c r="Q50" i="9"/>
  <c r="Q49" i="9"/>
  <c r="Q48" i="9"/>
  <c r="Q47" i="9"/>
  <c r="Q46" i="9"/>
  <c r="Q45" i="9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U59" i="9"/>
  <c r="S59" i="9"/>
  <c r="U58" i="9"/>
  <c r="S58" i="9"/>
  <c r="U57" i="9"/>
  <c r="S57" i="9"/>
  <c r="U56" i="9"/>
  <c r="S56" i="9"/>
  <c r="U55" i="9"/>
  <c r="S55" i="9"/>
  <c r="U54" i="9"/>
  <c r="S54" i="9"/>
  <c r="U53" i="9"/>
  <c r="S53" i="9"/>
  <c r="U52" i="9"/>
  <c r="S52" i="9"/>
  <c r="U51" i="9"/>
  <c r="S51" i="9"/>
  <c r="U50" i="9"/>
  <c r="S50" i="9"/>
  <c r="U49" i="9"/>
  <c r="S49" i="9"/>
  <c r="U48" i="9"/>
  <c r="S48" i="9"/>
  <c r="U47" i="9"/>
  <c r="S47" i="9"/>
  <c r="U46" i="9"/>
  <c r="S46" i="9"/>
  <c r="U45" i="9"/>
  <c r="S45" i="9"/>
  <c r="U44" i="9"/>
  <c r="S44" i="9"/>
  <c r="U43" i="9"/>
  <c r="S43" i="9"/>
  <c r="U42" i="9"/>
  <c r="S42" i="9"/>
  <c r="U41" i="9"/>
  <c r="S41" i="9"/>
  <c r="U40" i="9"/>
  <c r="S40" i="9"/>
  <c r="U39" i="9"/>
  <c r="S39" i="9"/>
  <c r="U38" i="9"/>
  <c r="S38" i="9"/>
  <c r="U37" i="9"/>
  <c r="S37" i="9"/>
  <c r="U36" i="9"/>
  <c r="S36" i="9"/>
  <c r="U35" i="9"/>
  <c r="S35" i="9"/>
  <c r="U34" i="9"/>
  <c r="S34" i="9"/>
  <c r="U33" i="9"/>
  <c r="S33" i="9"/>
  <c r="U32" i="9"/>
  <c r="S32" i="9"/>
  <c r="U31" i="9"/>
  <c r="S31" i="9"/>
  <c r="U30" i="9"/>
  <c r="S30" i="9"/>
  <c r="U29" i="9"/>
  <c r="S29" i="9"/>
  <c r="U28" i="9"/>
  <c r="S28" i="9"/>
  <c r="U27" i="9"/>
  <c r="S27" i="9"/>
  <c r="U26" i="9"/>
  <c r="S26" i="9"/>
  <c r="U25" i="9"/>
  <c r="S25" i="9"/>
  <c r="U24" i="9"/>
  <c r="S24" i="9"/>
  <c r="U23" i="9"/>
  <c r="S23" i="9"/>
  <c r="U22" i="9"/>
  <c r="S22" i="9"/>
  <c r="U21" i="9"/>
  <c r="S21" i="9"/>
  <c r="U20" i="9"/>
  <c r="S20" i="9"/>
  <c r="U19" i="9"/>
  <c r="S19" i="9"/>
  <c r="U18" i="9"/>
  <c r="S18" i="9"/>
  <c r="U17" i="9"/>
  <c r="S17" i="9"/>
  <c r="U16" i="9"/>
  <c r="S16" i="9"/>
  <c r="U15" i="9"/>
  <c r="S15" i="9"/>
  <c r="U14" i="9"/>
  <c r="S14" i="9"/>
  <c r="U13" i="9"/>
  <c r="S13" i="9"/>
  <c r="U12" i="9"/>
  <c r="S12" i="9"/>
  <c r="U11" i="9"/>
  <c r="S11" i="9"/>
  <c r="U10" i="9"/>
  <c r="S10" i="9"/>
  <c r="U59" i="1" l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U10" i="1"/>
  <c r="S10" i="1"/>
  <c r="Q10" i="1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" i="3"/>
  <c r="H205" i="3" l="1"/>
  <c r="H204" i="3"/>
  <c r="H203" i="3"/>
  <c r="H202" i="3"/>
  <c r="H201" i="3"/>
  <c r="H200" i="3"/>
  <c r="H199" i="3"/>
  <c r="H198" i="3"/>
  <c r="H197" i="3"/>
  <c r="H196" i="3"/>
  <c r="H195" i="3"/>
  <c r="H194" i="3"/>
  <c r="H193" i="3"/>
  <c r="H192" i="3"/>
  <c r="H191" i="3"/>
  <c r="H190" i="3"/>
  <c r="H189" i="3"/>
  <c r="H188" i="3"/>
  <c r="H187" i="3"/>
  <c r="H186" i="3"/>
  <c r="H185" i="3"/>
  <c r="H184" i="3"/>
  <c r="H183" i="3"/>
  <c r="H182" i="3"/>
  <c r="H181" i="3"/>
  <c r="H180" i="3"/>
  <c r="H179" i="3"/>
  <c r="H178" i="3"/>
  <c r="H177" i="3"/>
  <c r="H176" i="3"/>
  <c r="H175" i="3"/>
  <c r="H174" i="3"/>
  <c r="H173" i="3"/>
  <c r="H172" i="3"/>
  <c r="H171" i="3"/>
  <c r="H170" i="3"/>
  <c r="H169" i="3"/>
  <c r="H168" i="3"/>
  <c r="H167" i="3"/>
  <c r="H166" i="3"/>
  <c r="H165" i="3"/>
  <c r="H164" i="3"/>
  <c r="H163" i="3"/>
  <c r="H162" i="3"/>
  <c r="H161" i="3"/>
  <c r="H160" i="3"/>
  <c r="H159" i="3"/>
  <c r="H158" i="3"/>
  <c r="H157" i="3"/>
  <c r="H156" i="3"/>
  <c r="H155" i="3"/>
  <c r="H154" i="3"/>
  <c r="H153" i="3"/>
  <c r="H152" i="3"/>
  <c r="H151" i="3"/>
  <c r="H150" i="3"/>
  <c r="H149" i="3"/>
  <c r="H148" i="3"/>
  <c r="H147" i="3"/>
  <c r="H146" i="3"/>
  <c r="H145" i="3"/>
  <c r="H144" i="3"/>
  <c r="H143" i="3"/>
  <c r="H142" i="3"/>
  <c r="H141" i="3"/>
  <c r="H140" i="3"/>
  <c r="H139" i="3"/>
  <c r="H138" i="3"/>
  <c r="H137" i="3"/>
  <c r="H136" i="3"/>
  <c r="H135" i="3"/>
  <c r="H134" i="3"/>
  <c r="H133" i="3"/>
  <c r="H132" i="3"/>
  <c r="H131" i="3"/>
  <c r="H130" i="3"/>
  <c r="H129" i="3"/>
  <c r="H128" i="3"/>
  <c r="H127" i="3"/>
  <c r="H126" i="3"/>
  <c r="H125" i="3"/>
  <c r="H124" i="3"/>
  <c r="H123" i="3"/>
  <c r="H122" i="3"/>
  <c r="H121" i="3"/>
  <c r="H120" i="3"/>
  <c r="H119" i="3"/>
  <c r="H118" i="3"/>
  <c r="H117" i="3"/>
  <c r="H116" i="3"/>
  <c r="H115" i="3"/>
  <c r="H114" i="3"/>
  <c r="H113" i="3"/>
  <c r="H112" i="3"/>
  <c r="H111" i="3"/>
  <c r="H110" i="3"/>
  <c r="H109" i="3"/>
  <c r="H108" i="3"/>
  <c r="H107" i="3"/>
  <c r="H106" i="3"/>
  <c r="H105" i="3"/>
  <c r="H104" i="3"/>
  <c r="H103" i="3"/>
  <c r="H102" i="3"/>
  <c r="H101" i="3"/>
  <c r="H100" i="3"/>
  <c r="H99" i="3"/>
  <c r="H98" i="3"/>
  <c r="H97" i="3"/>
  <c r="H96" i="3"/>
  <c r="H95" i="3"/>
  <c r="H94" i="3"/>
  <c r="H93" i="3"/>
  <c r="H92" i="3"/>
  <c r="H91" i="3"/>
  <c r="H90" i="3"/>
  <c r="H89" i="3"/>
  <c r="H88" i="3"/>
  <c r="H87" i="3"/>
  <c r="H86" i="3"/>
  <c r="H85" i="3"/>
  <c r="H84" i="3"/>
  <c r="H83" i="3"/>
  <c r="H82" i="3"/>
  <c r="H81" i="3"/>
  <c r="H80" i="3"/>
  <c r="H79" i="3"/>
  <c r="H78" i="3"/>
  <c r="H77" i="3"/>
  <c r="H76" i="3"/>
  <c r="H75" i="3"/>
  <c r="H74" i="3"/>
  <c r="H73" i="3"/>
  <c r="H72" i="3"/>
  <c r="H71" i="3"/>
  <c r="H70" i="3"/>
  <c r="H69" i="3"/>
  <c r="H68" i="3"/>
  <c r="H67" i="3"/>
  <c r="H66" i="3"/>
  <c r="H65" i="3"/>
  <c r="H64" i="3"/>
  <c r="H63" i="3"/>
  <c r="H62" i="3"/>
  <c r="H61" i="3"/>
  <c r="H60" i="3"/>
  <c r="H59" i="3"/>
  <c r="H58" i="3"/>
  <c r="H57" i="3"/>
  <c r="H56" i="3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H2" i="3"/>
</calcChain>
</file>

<file path=xl/sharedStrings.xml><?xml version="1.0" encoding="utf-8"?>
<sst xmlns="http://schemas.openxmlformats.org/spreadsheetml/2006/main" count="1319" uniqueCount="82">
  <si>
    <t>M</t>
  </si>
  <si>
    <t>F11</t>
  </si>
  <si>
    <t>a</t>
  </si>
  <si>
    <t>b</t>
  </si>
  <si>
    <t>c</t>
  </si>
  <si>
    <t>Gender</t>
  </si>
  <si>
    <t>Event</t>
  </si>
  <si>
    <t>Class</t>
  </si>
  <si>
    <t>p_ref</t>
  </si>
  <si>
    <t>F12</t>
  </si>
  <si>
    <t>F13</t>
  </si>
  <si>
    <t>F20</t>
  </si>
  <si>
    <t>F32</t>
  </si>
  <si>
    <t>F33</t>
  </si>
  <si>
    <t>F34</t>
  </si>
  <si>
    <t>F35</t>
  </si>
  <si>
    <t>F36</t>
  </si>
  <si>
    <t>F37</t>
  </si>
  <si>
    <t>F38</t>
  </si>
  <si>
    <t>F40</t>
  </si>
  <si>
    <t>F41</t>
  </si>
  <si>
    <t>F42</t>
  </si>
  <si>
    <t>F43/44</t>
  </si>
  <si>
    <t>F46</t>
  </si>
  <si>
    <t>F52</t>
  </si>
  <si>
    <t>F53</t>
  </si>
  <si>
    <t>F54</t>
  </si>
  <si>
    <t>F55</t>
  </si>
  <si>
    <t>F56</t>
  </si>
  <si>
    <t>F57</t>
  </si>
  <si>
    <t>F61</t>
  </si>
  <si>
    <t>F62</t>
  </si>
  <si>
    <t>F63</t>
  </si>
  <si>
    <t>F64</t>
  </si>
  <si>
    <t>Discus</t>
  </si>
  <si>
    <t>F51</t>
  </si>
  <si>
    <t>Javelin</t>
  </si>
  <si>
    <t>F31</t>
  </si>
  <si>
    <t>T11</t>
  </si>
  <si>
    <t>T12</t>
  </si>
  <si>
    <t>T13</t>
  </si>
  <si>
    <t>T42</t>
  </si>
  <si>
    <t>T43/44</t>
  </si>
  <si>
    <t>T45-47</t>
  </si>
  <si>
    <t>T61</t>
  </si>
  <si>
    <t>T62</t>
  </si>
  <si>
    <t>T63</t>
  </si>
  <si>
    <t>T64</t>
  </si>
  <si>
    <t>T20</t>
  </si>
  <si>
    <t>T35</t>
  </si>
  <si>
    <t>T36</t>
  </si>
  <si>
    <t>T37</t>
  </si>
  <si>
    <t>T38</t>
  </si>
  <si>
    <t>W</t>
  </si>
  <si>
    <t>Clase</t>
  </si>
  <si>
    <t>Prueba</t>
  </si>
  <si>
    <t>Nombre</t>
  </si>
  <si>
    <t>ShotPut</t>
  </si>
  <si>
    <t>ClubThrow</t>
  </si>
  <si>
    <t>HighJump</t>
  </si>
  <si>
    <t>LongJump</t>
  </si>
  <si>
    <t>TripleJump</t>
  </si>
  <si>
    <t>Género</t>
  </si>
  <si>
    <t>Auxiliar</t>
  </si>
  <si>
    <t>PruebasM</t>
  </si>
  <si>
    <t>PruebasW</t>
  </si>
  <si>
    <t>Puntuación</t>
  </si>
  <si>
    <t>800 p</t>
  </si>
  <si>
    <t>1000 p</t>
  </si>
  <si>
    <t>RAZA POINT SCORE SYSTEM</t>
  </si>
  <si>
    <t>Pasos a seguir:</t>
  </si>
  <si>
    <t>1. Introduce el nombre del atleta</t>
  </si>
  <si>
    <t>2. Selecciona el género del mismo</t>
  </si>
  <si>
    <t>3. Selecciona la prueba y la clase</t>
  </si>
  <si>
    <t>Ricardo Martín Acevedo - Director de Deportes del CPE</t>
  </si>
  <si>
    <t>FIELD - Versión 2019</t>
  </si>
  <si>
    <t>FIELD JUNIOR - Versión 2019</t>
  </si>
  <si>
    <t>4. Introduce la puntuación objetivo del salto/lanzamiento.</t>
  </si>
  <si>
    <t>Marca</t>
  </si>
  <si>
    <t>4. Introduce la marca del salto/lanzamiento en formato XX,XX</t>
  </si>
  <si>
    <r>
      <t xml:space="preserve">CALCULADORA MARCA </t>
    </r>
    <r>
      <rPr>
        <sz val="20"/>
        <color theme="1"/>
        <rFont val="Wingdings"/>
        <charset val="2"/>
      </rPr>
      <t>à</t>
    </r>
    <r>
      <rPr>
        <sz val="20"/>
        <color theme="1"/>
        <rFont val="Bahnschrift SemiBold"/>
        <family val="2"/>
      </rPr>
      <t xml:space="preserve"> PUNTOS</t>
    </r>
  </si>
  <si>
    <r>
      <t xml:space="preserve">CALCULADORA PUNTOS </t>
    </r>
    <r>
      <rPr>
        <sz val="20"/>
        <color theme="1"/>
        <rFont val="Wingdings"/>
        <charset val="2"/>
      </rPr>
      <t>à</t>
    </r>
    <r>
      <rPr>
        <sz val="20"/>
        <color theme="1"/>
        <rFont val="Bahnschrift SemiBold"/>
        <family val="2"/>
      </rPr>
      <t xml:space="preserve"> MARCA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</si>
</sst>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"/>
    <numFmt numFmtId="165" formatCode="0.000000"/>
  </numFmts>
  <fonts count="14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Bahnschrift SemiBold"/>
      <family val="2"/>
    </font>
    <font>
      <sz val="11"/>
      <color theme="1"/>
      <name val="Bahnschrift SemiBold"/>
      <family val="2"/>
    </font>
    <font>
      <sz val="11"/>
      <name val="Bahnschrift SemiBold"/>
      <family val="2"/>
    </font>
    <font>
      <sz val="20"/>
      <color theme="1"/>
      <name val="Bahnschrift SemiBold"/>
      <family val="2"/>
    </font>
    <font>
      <sz val="20"/>
      <color theme="1"/>
      <name val="Wingdings"/>
      <charset val="2"/>
    </font>
    <font>
      <sz val="30"/>
      <color theme="1"/>
      <name val="Bahnschrift SemiBold"/>
      <family val="2"/>
    </font>
    <font>
      <sz val="10"/>
      <color theme="1"/>
      <name val="Bahnschrift SemiBold"/>
      <family val="2"/>
    </font>
    <font>
      <sz val="11"/>
      <color theme="0"/>
      <name val="Bahnschrift SemiBold"/>
      <family val="2"/>
    </font>
    <font>
      <sz val="11"/>
      <color theme="0" tint="-4.9989318521683403E-2"/>
      <name val="Bahnschrift SemiBold"/>
      <family val="2"/>
    </font>
    <font>
      <sz val="11"/>
      <color theme="5" tint="0.79998168889431442"/>
      <name val="Bahnschrift SemiBold"/>
      <family val="2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85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1" xfId="1"/>
    <xf numFmtId="0" fontId="1" fillId="0" borderId="1" xfId="1" applyAlignment="1">
      <alignment horizontal="center"/>
    </xf>
    <xf numFmtId="165" fontId="1" fillId="0" borderId="1" xfId="1" applyNumberFormat="1" applyAlignment="1">
      <alignment horizontal="center"/>
    </xf>
    <xf numFmtId="2" fontId="3" fillId="0" borderId="0" xfId="0" applyNumberFormat="1" applyFont="1"/>
    <xf numFmtId="165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0" fillId="7" borderId="0" xfId="0" applyFill="1"/>
    <xf numFmtId="0" fontId="1" fillId="7" borderId="1" xfId="1" applyFill="1"/>
    <xf numFmtId="0" fontId="5" fillId="4" borderId="3" xfId="0" applyFont="1" applyFill="1" applyBorder="1" applyAlignment="1" applyProtection="1">
      <alignment horizontal="center" vertical="center"/>
      <protection locked="0"/>
    </xf>
    <xf numFmtId="0" fontId="5" fillId="4" borderId="3" xfId="0" applyFont="1" applyFill="1" applyBorder="1" applyAlignment="1" applyProtection="1">
      <alignment horizontal="right" vertical="center"/>
      <protection locked="0"/>
    </xf>
    <xf numFmtId="0" fontId="5" fillId="4" borderId="4" xfId="0" applyFont="1" applyFill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 applyProtection="1">
      <alignment horizontal="right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right" vertical="center"/>
      <protection locked="0"/>
    </xf>
    <xf numFmtId="0" fontId="5" fillId="3" borderId="0" xfId="0" applyFont="1" applyFill="1" applyAlignment="1" applyProtection="1">
      <alignment vertical="center"/>
    </xf>
    <xf numFmtId="1" fontId="5" fillId="3" borderId="0" xfId="0" applyNumberFormat="1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1" fillId="5" borderId="9" xfId="0" applyFont="1" applyFill="1" applyBorder="1" applyAlignment="1" applyProtection="1">
      <alignment vertical="center"/>
    </xf>
    <xf numFmtId="0" fontId="11" fillId="5" borderId="10" xfId="0" applyFont="1" applyFill="1" applyBorder="1" applyAlignment="1" applyProtection="1">
      <alignment vertical="center"/>
    </xf>
    <xf numFmtId="0" fontId="11" fillId="5" borderId="11" xfId="0" applyFont="1" applyFill="1" applyBorder="1" applyAlignment="1" applyProtection="1">
      <alignment vertical="center"/>
    </xf>
    <xf numFmtId="0" fontId="5" fillId="2" borderId="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5" fillId="2" borderId="12" xfId="0" applyFont="1" applyFill="1" applyBorder="1" applyAlignment="1" applyProtection="1">
      <alignment vertical="center"/>
    </xf>
    <xf numFmtId="0" fontId="10" fillId="3" borderId="0" xfId="0" applyFont="1" applyFill="1" applyAlignment="1" applyProtection="1">
      <alignment horizontal="left" vertical="center"/>
    </xf>
    <xf numFmtId="0" fontId="10" fillId="3" borderId="0" xfId="0" applyFont="1" applyFill="1" applyAlignment="1" applyProtection="1">
      <alignment vertical="center"/>
    </xf>
    <xf numFmtId="0" fontId="10" fillId="3" borderId="0" xfId="0" applyFont="1" applyFill="1" applyBorder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0" fontId="6" fillId="3" borderId="0" xfId="0" applyFont="1" applyFill="1" applyAlignment="1" applyProtection="1">
      <alignment vertical="center"/>
    </xf>
    <xf numFmtId="1" fontId="12" fillId="6" borderId="3" xfId="0" applyNumberFormat="1" applyFont="1" applyFill="1" applyBorder="1" applyAlignment="1" applyProtection="1">
      <alignment horizontal="right" vertical="center"/>
    </xf>
    <xf numFmtId="2" fontId="13" fillId="2" borderId="3" xfId="0" applyNumberFormat="1" applyFont="1" applyFill="1" applyBorder="1" applyAlignment="1" applyProtection="1">
      <alignment vertical="center"/>
    </xf>
    <xf numFmtId="0" fontId="13" fillId="3" borderId="0" xfId="0" applyFont="1" applyFill="1" applyAlignment="1" applyProtection="1">
      <alignment vertical="center"/>
    </xf>
    <xf numFmtId="1" fontId="12" fillId="6" borderId="4" xfId="0" applyNumberFormat="1" applyFont="1" applyFill="1" applyBorder="1" applyAlignment="1" applyProtection="1">
      <alignment horizontal="right" vertical="center"/>
    </xf>
    <xf numFmtId="0" fontId="13" fillId="2" borderId="4" xfId="0" applyFont="1" applyFill="1" applyBorder="1" applyAlignment="1" applyProtection="1">
      <alignment vertical="center"/>
    </xf>
    <xf numFmtId="1" fontId="12" fillId="6" borderId="2" xfId="0" applyNumberFormat="1" applyFont="1" applyFill="1" applyBorder="1" applyAlignment="1" applyProtection="1">
      <alignment horizontal="right" vertical="center"/>
    </xf>
    <xf numFmtId="0" fontId="13" fillId="2" borderId="2" xfId="0" applyFont="1" applyFill="1" applyBorder="1" applyAlignment="1" applyProtection="1">
      <alignment vertical="center"/>
    </xf>
    <xf numFmtId="0" fontId="10" fillId="3" borderId="0" xfId="0" applyFont="1" applyFill="1" applyAlignment="1" applyProtection="1">
      <alignment horizontal="left" vertical="center" indent="11"/>
    </xf>
    <xf numFmtId="2" fontId="12" fillId="6" borderId="3" xfId="0" applyNumberFormat="1" applyFont="1" applyFill="1" applyBorder="1" applyAlignment="1" applyProtection="1">
      <alignment horizontal="right" vertical="center"/>
    </xf>
    <xf numFmtId="2" fontId="12" fillId="6" borderId="4" xfId="0" applyNumberFormat="1" applyFont="1" applyFill="1" applyBorder="1" applyAlignment="1" applyProtection="1">
      <alignment horizontal="right" vertical="center"/>
    </xf>
    <xf numFmtId="2" fontId="12" fillId="6" borderId="2" xfId="0" applyNumberFormat="1" applyFont="1" applyFill="1" applyBorder="1" applyAlignment="1" applyProtection="1">
      <alignment horizontal="right" vertical="center"/>
    </xf>
    <xf numFmtId="0" fontId="10" fillId="3" borderId="0" xfId="0" applyFont="1" applyFill="1" applyAlignment="1" applyProtection="1">
      <alignment horizontal="left" vertical="center" indent="6"/>
    </xf>
    <xf numFmtId="0" fontId="10" fillId="3" borderId="0" xfId="0" applyFont="1" applyFill="1" applyAlignment="1" applyProtection="1">
      <alignment horizontal="left" vertical="center" indent="5"/>
    </xf>
    <xf numFmtId="0" fontId="4" fillId="3" borderId="0" xfId="0" applyFont="1" applyFill="1" applyAlignment="1" applyProtection="1">
      <alignment horizontal="center" vertical="center"/>
    </xf>
    <xf numFmtId="0" fontId="5" fillId="2" borderId="8" xfId="0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vertical="center" wrapText="1"/>
    </xf>
    <xf numFmtId="0" fontId="5" fillId="2" borderId="12" xfId="0" applyFont="1" applyFill="1" applyBorder="1" applyAlignment="1" applyProtection="1">
      <alignment vertical="center" wrapText="1"/>
    </xf>
    <xf numFmtId="0" fontId="5" fillId="2" borderId="13" xfId="0" applyFont="1" applyFill="1" applyBorder="1" applyAlignment="1" applyProtection="1">
      <alignment vertical="center" wrapText="1"/>
    </xf>
    <xf numFmtId="0" fontId="5" fillId="2" borderId="14" xfId="0" applyFont="1" applyFill="1" applyBorder="1" applyAlignment="1" applyProtection="1">
      <alignment vertical="center" wrapText="1"/>
    </xf>
    <xf numFmtId="0" fontId="5" fillId="2" borderId="15" xfId="0" applyFont="1" applyFill="1" applyBorder="1" applyAlignment="1" applyProtection="1">
      <alignment vertical="center" wrapText="1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 applyProtection="1">
      <alignment horizontal="center" vertical="center"/>
    </xf>
    <xf numFmtId="0" fontId="7" fillId="2" borderId="15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 wrapText="1"/>
    </xf>
    <xf numFmtId="0" fontId="9" fillId="2" borderId="10" xfId="0" applyFont="1" applyFill="1" applyBorder="1" applyAlignment="1" applyProtection="1">
      <alignment horizontal="center" vertical="center" wrapText="1"/>
    </xf>
    <xf numFmtId="0" fontId="9" fillId="2" borderId="11" xfId="0" applyFont="1" applyFill="1" applyBorder="1" applyAlignment="1" applyProtection="1">
      <alignment horizontal="center" vertical="center" wrapText="1"/>
    </xf>
    <xf numFmtId="0" fontId="9" fillId="2" borderId="8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 vertical="center" wrapText="1"/>
    </xf>
    <xf numFmtId="0" fontId="9" fillId="2" borderId="12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/>
    </xf>
    <xf numFmtId="0" fontId="6" fillId="4" borderId="16" xfId="0" applyFont="1" applyFill="1" applyBorder="1" applyAlignment="1" applyProtection="1">
      <alignment horizontal="left" vertical="center"/>
      <protection locked="0"/>
    </xf>
    <xf numFmtId="0" fontId="6" fillId="4" borderId="17" xfId="0" applyFont="1" applyFill="1" applyBorder="1" applyAlignment="1" applyProtection="1">
      <alignment horizontal="left" vertical="center"/>
      <protection locked="0"/>
    </xf>
    <xf numFmtId="0" fontId="6" fillId="4" borderId="18" xfId="0" applyFont="1" applyFill="1" applyBorder="1" applyAlignment="1" applyProtection="1">
      <alignment horizontal="left" vertical="center"/>
      <protection locked="0"/>
    </xf>
    <xf numFmtId="0" fontId="6" fillId="4" borderId="19" xfId="0" applyFont="1" applyFill="1" applyBorder="1" applyAlignment="1" applyProtection="1">
      <alignment horizontal="left" vertical="center"/>
      <protection locked="0"/>
    </xf>
    <xf numFmtId="0" fontId="6" fillId="4" borderId="20" xfId="0" applyFont="1" applyFill="1" applyBorder="1" applyAlignment="1" applyProtection="1">
      <alignment horizontal="left" vertical="center"/>
      <protection locked="0"/>
    </xf>
    <xf numFmtId="0" fontId="6" fillId="4" borderId="21" xfId="0" applyFont="1" applyFill="1" applyBorder="1" applyAlignment="1" applyProtection="1">
      <alignment horizontal="left" vertical="center"/>
      <protection locked="0"/>
    </xf>
    <xf numFmtId="0" fontId="6" fillId="4" borderId="22" xfId="0" applyFont="1" applyFill="1" applyBorder="1" applyAlignment="1" applyProtection="1">
      <alignment horizontal="left" vertical="center"/>
      <protection locked="0"/>
    </xf>
    <xf numFmtId="0" fontId="6" fillId="4" borderId="23" xfId="0" applyFont="1" applyFill="1" applyBorder="1" applyAlignment="1" applyProtection="1">
      <alignment horizontal="left" vertical="center"/>
      <protection locked="0"/>
    </xf>
    <xf numFmtId="0" fontId="6" fillId="4" borderId="24" xfId="0" applyFont="1" applyFill="1" applyBorder="1" applyAlignment="1" applyProtection="1">
      <alignment horizontal="left" vertical="center"/>
      <protection locked="0"/>
    </xf>
    <xf numFmtId="2" fontId="13" fillId="2" borderId="16" xfId="0" applyNumberFormat="1" applyFont="1" applyFill="1" applyBorder="1" applyAlignment="1" applyProtection="1">
      <alignment horizontal="center" vertical="center"/>
    </xf>
    <xf numFmtId="2" fontId="13" fillId="2" borderId="17" xfId="0" applyNumberFormat="1" applyFont="1" applyFill="1" applyBorder="1" applyAlignment="1" applyProtection="1">
      <alignment horizontal="center" vertical="center"/>
    </xf>
    <xf numFmtId="2" fontId="13" fillId="2" borderId="18" xfId="0" applyNumberFormat="1" applyFont="1" applyFill="1" applyBorder="1" applyAlignment="1" applyProtection="1">
      <alignment horizontal="center" vertical="center"/>
    </xf>
    <xf numFmtId="2" fontId="13" fillId="2" borderId="19" xfId="0" applyNumberFormat="1" applyFont="1" applyFill="1" applyBorder="1" applyAlignment="1" applyProtection="1">
      <alignment horizontal="center" vertical="center"/>
    </xf>
    <xf numFmtId="2" fontId="13" fillId="2" borderId="20" xfId="0" applyNumberFormat="1" applyFont="1" applyFill="1" applyBorder="1" applyAlignment="1" applyProtection="1">
      <alignment horizontal="center" vertical="center"/>
    </xf>
    <xf numFmtId="2" fontId="13" fillId="2" borderId="21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2" fontId="13" fillId="2" borderId="5" xfId="0" applyNumberFormat="1" applyFont="1" applyFill="1" applyBorder="1" applyAlignment="1" applyProtection="1">
      <alignment horizontal="center" vertical="center"/>
    </xf>
    <xf numFmtId="2" fontId="13" fillId="2" borderId="6" xfId="0" applyNumberFormat="1" applyFont="1" applyFill="1" applyBorder="1" applyAlignment="1" applyProtection="1">
      <alignment horizontal="center" vertical="center"/>
    </xf>
    <xf numFmtId="2" fontId="13" fillId="2" borderId="7" xfId="0" applyNumberFormat="1" applyFont="1" applyFill="1" applyBorder="1" applyAlignment="1" applyProtection="1">
      <alignment horizontal="center" vertical="center"/>
    </xf>
  </cellXfs>
  <cellStyles count="2">
    <cellStyle name="Normal" xfId="0" builtinId="0"/>
    <cellStyle name="Título 3" xfId="1" builtinId="18"/>
  </cellStyles>
  <dxfs count="17">
    <dxf>
      <border outline="0">
        <bottom style="medium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</dxfs>
  <tableStyles count="0" defaultTableStyle="TableStyleMedium2" defaultPivotStyle="PivotStyleLight16"/>
  <colors>
    <mruColors>
      <color rgb="FFFFFFCC"/>
      <color rgb="FFCCFF99"/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40497</xdr:colOff>
      <xdr:row>0</xdr:row>
      <xdr:rowOff>180975</xdr:rowOff>
    </xdr:from>
    <xdr:to>
      <xdr:col>3</xdr:col>
      <xdr:colOff>525580</xdr:colOff>
      <xdr:row>6</xdr:row>
      <xdr:rowOff>19050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22" y="180975"/>
          <a:ext cx="1466158" cy="933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40497</xdr:colOff>
      <xdr:row>0</xdr:row>
      <xdr:rowOff>180975</xdr:rowOff>
    </xdr:from>
    <xdr:to>
      <xdr:col>3</xdr:col>
      <xdr:colOff>525580</xdr:colOff>
      <xdr:row>6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22" y="180975"/>
          <a:ext cx="1466158" cy="9334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40497</xdr:colOff>
      <xdr:row>0</xdr:row>
      <xdr:rowOff>180975</xdr:rowOff>
    </xdr:from>
    <xdr:to>
      <xdr:col>3</xdr:col>
      <xdr:colOff>525580</xdr:colOff>
      <xdr:row>6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22" y="180975"/>
          <a:ext cx="1466158" cy="9334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40497</xdr:colOff>
      <xdr:row>0</xdr:row>
      <xdr:rowOff>180975</xdr:rowOff>
    </xdr:from>
    <xdr:to>
      <xdr:col>3</xdr:col>
      <xdr:colOff>525580</xdr:colOff>
      <xdr:row>6</xdr:row>
      <xdr:rowOff>19050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222" y="180975"/>
          <a:ext cx="1466158" cy="93345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6" name="Tabla6" displayName="Tabla6" ref="C2:C4" totalsRowShown="0">
  <autoFilter ref="C2:C4"/>
  <tableColumns count="1">
    <tableColumn id="1" name="Género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id="7" name="M" displayName="M" ref="E2:E9" totalsRowShown="0" headerRowDxfId="2">
  <autoFilter ref="E2:E9"/>
  <tableColumns count="1">
    <tableColumn id="1" name="PruebasM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id="8" name="W" displayName="W" ref="G2:G8" totalsRowShown="0" headerRowDxfId="1">
  <autoFilter ref="G2:G8"/>
  <tableColumns count="1">
    <tableColumn id="1" name="PruebasW"/>
  </tableColumns>
  <tableStyleInfo name="TableStyleLight2" showFirstColumn="0" showLastColumn="0" showRowStripes="1" showColumnStripes="0"/>
</table>
</file>

<file path=xl/tables/table4.xml><?xml version="1.0" encoding="utf-8"?>
<table xmlns="http://schemas.openxmlformats.org/spreadsheetml/2006/main" id="9" name="Tabla9" displayName="Tabla9" ref="I2:K206" totalsRowShown="0" headerRowBorderDxfId="0" headerRowCellStyle="Título 3">
  <autoFilter ref="I2:K206"/>
  <tableColumns count="3">
    <tableColumn id="1" name="Gender"/>
    <tableColumn id="2" name="Event"/>
    <tableColumn id="3" name="Class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4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O21" sqref="O21"/>
    </sheetView>
  </sheetViews>
  <sheetFormatPr baseColWidth="10" defaultColWidth="0" defaultRowHeight="14.25" zeroHeight="1" x14ac:dyDescent="0.25"/>
  <cols>
    <col min="1" max="1" width="1.28515625" style="20" customWidth="1"/>
    <col min="2" max="2" width="3.85546875" style="20" customWidth="1"/>
    <col min="3" max="7" width="10.85546875" style="20" customWidth="1"/>
    <col min="8" max="8" width="3.28515625" style="18" customWidth="1"/>
    <col min="9" max="9" width="13.42578125" style="20" customWidth="1"/>
    <col min="10" max="10" width="2.42578125" style="18" customWidth="1"/>
    <col min="11" max="11" width="13.42578125" style="20" customWidth="1"/>
    <col min="12" max="12" width="3" style="18" customWidth="1"/>
    <col min="13" max="13" width="11.42578125" style="20" customWidth="1"/>
    <col min="14" max="14" width="3.140625" style="18" customWidth="1"/>
    <col min="15" max="15" width="12" style="20" customWidth="1"/>
    <col min="16" max="16" width="2.5703125" style="18" customWidth="1"/>
    <col min="17" max="17" width="12.140625" style="20" customWidth="1"/>
    <col min="18" max="18" width="2.5703125" style="18" customWidth="1"/>
    <col min="19" max="19" width="10.28515625" style="20" customWidth="1"/>
    <col min="20" max="20" width="0.85546875" style="18" customWidth="1"/>
    <col min="21" max="21" width="10.5703125" style="20" customWidth="1"/>
    <col min="22" max="22" width="0.7109375" style="18" customWidth="1"/>
    <col min="23" max="24" width="2.28515625" style="20" customWidth="1"/>
    <col min="25" max="25" width="0" style="20" hidden="1" customWidth="1"/>
    <col min="26" max="16384" width="11.42578125" style="20" hidden="1"/>
  </cols>
  <sheetData>
    <row r="1" spans="1:24" ht="15" thickBot="1" x14ac:dyDescent="0.3">
      <c r="A1" s="18"/>
      <c r="B1" s="18"/>
      <c r="C1" s="18"/>
      <c r="D1" s="18"/>
      <c r="E1" s="18"/>
      <c r="F1" s="18"/>
      <c r="G1" s="65"/>
      <c r="H1" s="65"/>
      <c r="I1" s="65"/>
      <c r="J1" s="65"/>
      <c r="K1" s="65"/>
      <c r="M1" s="18"/>
      <c r="O1" s="18"/>
      <c r="Q1" s="18"/>
      <c r="S1" s="19"/>
      <c r="T1" s="19"/>
      <c r="U1" s="18"/>
      <c r="W1" s="18"/>
      <c r="X1" s="18"/>
    </row>
    <row r="2" spans="1:24" ht="14.25" customHeight="1" thickTop="1" x14ac:dyDescent="0.25">
      <c r="A2" s="18"/>
      <c r="B2" s="18"/>
      <c r="C2" s="18"/>
      <c r="D2" s="18"/>
      <c r="E2" s="59" t="s">
        <v>69</v>
      </c>
      <c r="F2" s="60"/>
      <c r="G2" s="60"/>
      <c r="H2" s="60"/>
      <c r="I2" s="60"/>
      <c r="J2" s="60"/>
      <c r="K2" s="60"/>
      <c r="L2" s="60"/>
      <c r="M2" s="60"/>
      <c r="N2" s="61"/>
      <c r="O2" s="18"/>
      <c r="P2" s="21" t="s">
        <v>70</v>
      </c>
      <c r="Q2" s="22"/>
      <c r="R2" s="22"/>
      <c r="S2" s="22"/>
      <c r="T2" s="22"/>
      <c r="U2" s="22"/>
      <c r="V2" s="23"/>
      <c r="W2" s="18"/>
      <c r="X2" s="18"/>
    </row>
    <row r="3" spans="1:24" ht="14.25" customHeight="1" x14ac:dyDescent="0.25">
      <c r="A3" s="18"/>
      <c r="B3" s="18"/>
      <c r="C3" s="18"/>
      <c r="D3" s="18"/>
      <c r="E3" s="62"/>
      <c r="F3" s="63"/>
      <c r="G3" s="63"/>
      <c r="H3" s="63"/>
      <c r="I3" s="63"/>
      <c r="J3" s="63"/>
      <c r="K3" s="63"/>
      <c r="L3" s="63"/>
      <c r="M3" s="63"/>
      <c r="N3" s="64"/>
      <c r="O3" s="18"/>
      <c r="P3" s="24" t="s">
        <v>71</v>
      </c>
      <c r="Q3" s="25"/>
      <c r="R3" s="25"/>
      <c r="S3" s="25"/>
      <c r="T3" s="25"/>
      <c r="U3" s="25"/>
      <c r="V3" s="26"/>
      <c r="W3" s="18"/>
      <c r="X3" s="18"/>
    </row>
    <row r="4" spans="1:24" ht="14.25" customHeight="1" x14ac:dyDescent="0.25">
      <c r="A4" s="18"/>
      <c r="B4" s="18"/>
      <c r="C4" s="18"/>
      <c r="D4" s="18"/>
      <c r="E4" s="62"/>
      <c r="F4" s="63"/>
      <c r="G4" s="63"/>
      <c r="H4" s="63"/>
      <c r="I4" s="63"/>
      <c r="J4" s="63"/>
      <c r="K4" s="63"/>
      <c r="L4" s="63"/>
      <c r="M4" s="63"/>
      <c r="N4" s="64"/>
      <c r="O4" s="18"/>
      <c r="P4" s="24" t="s">
        <v>72</v>
      </c>
      <c r="Q4" s="25"/>
      <c r="R4" s="25"/>
      <c r="S4" s="25"/>
      <c r="T4" s="25"/>
      <c r="U4" s="25"/>
      <c r="V4" s="26"/>
      <c r="W4" s="18"/>
      <c r="X4" s="18"/>
    </row>
    <row r="5" spans="1:24" ht="14.25" customHeight="1" x14ac:dyDescent="0.25">
      <c r="A5" s="18"/>
      <c r="B5" s="18"/>
      <c r="C5" s="18"/>
      <c r="D5" s="18"/>
      <c r="E5" s="52" t="s">
        <v>80</v>
      </c>
      <c r="F5" s="53"/>
      <c r="G5" s="53"/>
      <c r="H5" s="53"/>
      <c r="I5" s="53"/>
      <c r="J5" s="53"/>
      <c r="K5" s="53"/>
      <c r="L5" s="53"/>
      <c r="M5" s="53"/>
      <c r="N5" s="54"/>
      <c r="O5" s="18"/>
      <c r="P5" s="24" t="s">
        <v>73</v>
      </c>
      <c r="Q5" s="25"/>
      <c r="R5" s="25"/>
      <c r="S5" s="25"/>
      <c r="T5" s="25"/>
      <c r="U5" s="25"/>
      <c r="V5" s="26"/>
      <c r="W5" s="18"/>
      <c r="X5" s="18"/>
    </row>
    <row r="6" spans="1:24" ht="14.25" customHeight="1" thickBot="1" x14ac:dyDescent="0.3">
      <c r="A6" s="18"/>
      <c r="B6" s="18"/>
      <c r="C6" s="18"/>
      <c r="D6" s="18"/>
      <c r="E6" s="55"/>
      <c r="F6" s="56"/>
      <c r="G6" s="56"/>
      <c r="H6" s="56"/>
      <c r="I6" s="56"/>
      <c r="J6" s="56"/>
      <c r="K6" s="56"/>
      <c r="L6" s="56"/>
      <c r="M6" s="56"/>
      <c r="N6" s="57"/>
      <c r="O6" s="18"/>
      <c r="P6" s="46" t="s">
        <v>79</v>
      </c>
      <c r="Q6" s="47"/>
      <c r="R6" s="47"/>
      <c r="S6" s="47"/>
      <c r="T6" s="47"/>
      <c r="U6" s="47"/>
      <c r="V6" s="48"/>
      <c r="W6" s="18"/>
      <c r="X6" s="18"/>
    </row>
    <row r="7" spans="1:24" s="18" customFormat="1" ht="14.25" customHeight="1" thickTop="1" thickBot="1" x14ac:dyDescent="0.3">
      <c r="E7" s="27" t="s">
        <v>74</v>
      </c>
      <c r="G7" s="28"/>
      <c r="H7" s="28"/>
      <c r="I7" s="28"/>
      <c r="J7" s="28"/>
      <c r="K7" s="28"/>
      <c r="L7" s="27" t="s">
        <v>75</v>
      </c>
      <c r="N7" s="29"/>
      <c r="P7" s="49"/>
      <c r="Q7" s="50"/>
      <c r="R7" s="50"/>
      <c r="S7" s="50"/>
      <c r="T7" s="50"/>
      <c r="U7" s="50"/>
      <c r="V7" s="51"/>
    </row>
    <row r="8" spans="1:24" ht="10.5" customHeight="1" thickTop="1" x14ac:dyDescent="0.25">
      <c r="A8" s="18"/>
      <c r="B8" s="18"/>
      <c r="C8" s="18"/>
      <c r="D8" s="18"/>
      <c r="E8" s="18"/>
      <c r="F8" s="18"/>
      <c r="G8" s="18"/>
      <c r="I8" s="18"/>
      <c r="K8" s="18"/>
      <c r="M8" s="18"/>
      <c r="O8" s="18"/>
      <c r="Q8" s="18"/>
      <c r="S8" s="18"/>
      <c r="U8" s="18"/>
      <c r="W8" s="18"/>
      <c r="X8" s="18"/>
    </row>
    <row r="9" spans="1:24" ht="15" thickBot="1" x14ac:dyDescent="0.3">
      <c r="A9" s="18"/>
      <c r="B9" s="18"/>
      <c r="C9" s="58" t="s">
        <v>56</v>
      </c>
      <c r="D9" s="58"/>
      <c r="E9" s="58"/>
      <c r="F9" s="58"/>
      <c r="G9" s="58"/>
      <c r="H9" s="30"/>
      <c r="I9" s="30" t="s">
        <v>62</v>
      </c>
      <c r="J9" s="30"/>
      <c r="K9" s="30" t="s">
        <v>55</v>
      </c>
      <c r="L9" s="30"/>
      <c r="M9" s="30" t="s">
        <v>54</v>
      </c>
      <c r="N9" s="30"/>
      <c r="O9" s="45" t="s">
        <v>78</v>
      </c>
      <c r="P9" s="30"/>
      <c r="Q9" s="30" t="s">
        <v>66</v>
      </c>
      <c r="R9" s="30"/>
      <c r="S9" s="30" t="s">
        <v>67</v>
      </c>
      <c r="T9" s="30"/>
      <c r="U9" s="30" t="s">
        <v>68</v>
      </c>
      <c r="V9" s="30"/>
      <c r="W9" s="18"/>
      <c r="X9" s="18"/>
    </row>
    <row r="10" spans="1:24" x14ac:dyDescent="0.25">
      <c r="A10" s="18"/>
      <c r="B10" s="18">
        <v>1</v>
      </c>
      <c r="C10" s="66"/>
      <c r="D10" s="67"/>
      <c r="E10" s="67"/>
      <c r="F10" s="67"/>
      <c r="G10" s="68"/>
      <c r="H10" s="31"/>
      <c r="I10" s="12"/>
      <c r="K10" s="12"/>
      <c r="M10" s="12"/>
      <c r="O10" s="13"/>
      <c r="Q10" s="32" t="e">
        <f>+ROUNDDOWN(VLOOKUP(CONCATENATE(I10,K10,M10),'Referencia FIELD'!$D$2:$G$205,2,0)*EXP(-EXP(VLOOKUP(CONCATENATE(I10,K10,M10),'Referencia FIELD'!$D$2:$G$205,3,0)-(VLOOKUP(CONCATENATE(I10,K10,M10),'Referencia FIELD'!$D$2:$G$205,4,0)*O10))),0)</f>
        <v>#N/A</v>
      </c>
      <c r="R10" s="19"/>
      <c r="S10" s="33" t="e">
        <f>+ROUNDUP(((VLOOKUP(CONCATENATE(I10,K10,M10),'Referencia FIELD'!$D$2:$G$205,3,0)-LN(LN(VLOOKUP(CONCATENATE(I10,K10,M10),'Referencia FIELD'!$D$2:$G$205,2,0)/800)))/VLOOKUP(CONCATENATE(I10,K10,M10),'Referencia FIELD'!$D$2:$G$205,4,0)),2)</f>
        <v>#N/A</v>
      </c>
      <c r="T10" s="34"/>
      <c r="U10" s="33" t="e">
        <f>+ROUNDUP(((VLOOKUP(CONCATENATE(I10,K10,M10),'Referencia FIELD'!$D$2:$G$205,3,0)-LN(LN(VLOOKUP(CONCATENATE(I10,K10,M10),'Referencia FIELD'!$D$2:$G$205,2,0)/1000)))/VLOOKUP(CONCATENATE(I10,K10,M10),'Referencia FIELD'!$D$2:$G$205,4,0)),2)</f>
        <v>#N/A</v>
      </c>
      <c r="W10" s="18"/>
      <c r="X10" s="18"/>
    </row>
    <row r="11" spans="1:24" x14ac:dyDescent="0.25">
      <c r="A11" s="18"/>
      <c r="B11" s="18">
        <v>2</v>
      </c>
      <c r="C11" s="69"/>
      <c r="D11" s="70"/>
      <c r="E11" s="70"/>
      <c r="F11" s="70"/>
      <c r="G11" s="71"/>
      <c r="H11" s="31"/>
      <c r="I11" s="14"/>
      <c r="K11" s="14"/>
      <c r="M11" s="14"/>
      <c r="O11" s="15"/>
      <c r="Q11" s="35" t="e">
        <f>+ROUNDDOWN(VLOOKUP(CONCATENATE(I11,K11,M11),'Referencia FIELD'!$D$2:$G$205,2,0)*EXP(-EXP(VLOOKUP(CONCATENATE(I11,K11,M11),'Referencia FIELD'!$D$2:$G$205,3,0)-(VLOOKUP(CONCATENATE(I11,K11,M11),'Referencia FIELD'!$D$2:$G$205,4,0)*O11))),0)</f>
        <v>#N/A</v>
      </c>
      <c r="R11" s="19"/>
      <c r="S11" s="36" t="e">
        <f>+ROUNDUP(((VLOOKUP(CONCATENATE(I11,K11,M11),'Referencia FIELD'!$D$2:$G$205,3,0)-LN(LN(VLOOKUP(CONCATENATE(I11,K11,M11),'Referencia FIELD'!$D$2:$G$205,2,0)/800)))/VLOOKUP(CONCATENATE(I11,K11,M11),'Referencia FIELD'!$D$2:$G$205,4,0)),2)</f>
        <v>#N/A</v>
      </c>
      <c r="T11" s="34"/>
      <c r="U11" s="36" t="e">
        <f>+ROUNDUP(((VLOOKUP(CONCATENATE(I11,K11,M11),'Referencia FIELD'!$D$2:$G$205,3,0)-LN(LN(VLOOKUP(CONCATENATE(I11,K11,M11),'Referencia FIELD'!$D$2:$G$205,2,0)/1000)))/VLOOKUP(CONCATENATE(I11,K11,M11),'Referencia FIELD'!$D$2:$G$205,4,0)),2)</f>
        <v>#N/A</v>
      </c>
      <c r="W11" s="18"/>
      <c r="X11" s="18"/>
    </row>
    <row r="12" spans="1:24" x14ac:dyDescent="0.25">
      <c r="A12" s="18"/>
      <c r="B12" s="18">
        <v>3</v>
      </c>
      <c r="C12" s="69"/>
      <c r="D12" s="70"/>
      <c r="E12" s="70"/>
      <c r="F12" s="70"/>
      <c r="G12" s="71"/>
      <c r="H12" s="31"/>
      <c r="I12" s="14"/>
      <c r="K12" s="14"/>
      <c r="M12" s="14"/>
      <c r="O12" s="15"/>
      <c r="Q12" s="35" t="e">
        <f>+ROUNDDOWN(VLOOKUP(CONCATENATE(I12,K12,M12),'Referencia FIELD'!$D$2:$G$205,2,0)*EXP(-EXP(VLOOKUP(CONCATENATE(I12,K12,M12),'Referencia FIELD'!$D$2:$G$205,3,0)-(VLOOKUP(CONCATENATE(I12,K12,M12),'Referencia FIELD'!$D$2:$G$205,4,0)*O12))),0)</f>
        <v>#N/A</v>
      </c>
      <c r="R12" s="19"/>
      <c r="S12" s="36" t="e">
        <f>+ROUNDUP(((VLOOKUP(CONCATENATE(I12,K12,M12),'Referencia FIELD'!$D$2:$G$205,3,0)-LN(LN(VLOOKUP(CONCATENATE(I12,K12,M12),'Referencia FIELD'!$D$2:$G$205,2,0)/800)))/VLOOKUP(CONCATENATE(I12,K12,M12),'Referencia FIELD'!$D$2:$G$205,4,0)),2)</f>
        <v>#N/A</v>
      </c>
      <c r="T12" s="34"/>
      <c r="U12" s="36" t="e">
        <f>+ROUNDUP(((VLOOKUP(CONCATENATE(I12,K12,M12),'Referencia FIELD'!$D$2:$G$205,3,0)-LN(LN(VLOOKUP(CONCATENATE(I12,K12,M12),'Referencia FIELD'!$D$2:$G$205,2,0)/1000)))/VLOOKUP(CONCATENATE(I12,K12,M12),'Referencia FIELD'!$D$2:$G$205,4,0)),2)</f>
        <v>#N/A</v>
      </c>
      <c r="W12" s="18"/>
      <c r="X12" s="18"/>
    </row>
    <row r="13" spans="1:24" x14ac:dyDescent="0.25">
      <c r="A13" s="18"/>
      <c r="B13" s="18">
        <v>4</v>
      </c>
      <c r="C13" s="69"/>
      <c r="D13" s="70"/>
      <c r="E13" s="70"/>
      <c r="F13" s="70"/>
      <c r="G13" s="71"/>
      <c r="H13" s="31"/>
      <c r="I13" s="14"/>
      <c r="K13" s="14"/>
      <c r="M13" s="14"/>
      <c r="O13" s="15"/>
      <c r="Q13" s="35" t="e">
        <f>+ROUNDDOWN(VLOOKUP(CONCATENATE(I13,K13,M13),'Referencia FIELD'!$D$2:$G$205,2,0)*EXP(-EXP(VLOOKUP(CONCATENATE(I13,K13,M13),'Referencia FIELD'!$D$2:$G$205,3,0)-(VLOOKUP(CONCATENATE(I13,K13,M13),'Referencia FIELD'!$D$2:$G$205,4,0)*O13))),0)</f>
        <v>#N/A</v>
      </c>
      <c r="R13" s="19"/>
      <c r="S13" s="36" t="e">
        <f>+ROUNDUP(((VLOOKUP(CONCATENATE(I13,K13,M13),'Referencia FIELD'!$D$2:$G$205,3,0)-LN(LN(VLOOKUP(CONCATENATE(I13,K13,M13),'Referencia FIELD'!$D$2:$G$205,2,0)/800)))/VLOOKUP(CONCATENATE(I13,K13,M13),'Referencia FIELD'!$D$2:$G$205,4,0)),2)</f>
        <v>#N/A</v>
      </c>
      <c r="T13" s="34"/>
      <c r="U13" s="36" t="e">
        <f>+ROUNDUP(((VLOOKUP(CONCATENATE(I13,K13,M13),'Referencia FIELD'!$D$2:$G$205,3,0)-LN(LN(VLOOKUP(CONCATENATE(I13,K13,M13),'Referencia FIELD'!$D$2:$G$205,2,0)/1000)))/VLOOKUP(CONCATENATE(I13,K13,M13),'Referencia FIELD'!$D$2:$G$205,4,0)),2)</f>
        <v>#N/A</v>
      </c>
      <c r="W13" s="18"/>
      <c r="X13" s="18"/>
    </row>
    <row r="14" spans="1:24" x14ac:dyDescent="0.25">
      <c r="A14" s="18"/>
      <c r="B14" s="18">
        <v>5</v>
      </c>
      <c r="C14" s="69"/>
      <c r="D14" s="70"/>
      <c r="E14" s="70"/>
      <c r="F14" s="70"/>
      <c r="G14" s="71"/>
      <c r="H14" s="31"/>
      <c r="I14" s="14"/>
      <c r="K14" s="14"/>
      <c r="M14" s="14"/>
      <c r="O14" s="15"/>
      <c r="Q14" s="35" t="e">
        <f>+ROUNDDOWN(VLOOKUP(CONCATENATE(I14,K14,M14),'Referencia FIELD'!$D$2:$G$205,2,0)*EXP(-EXP(VLOOKUP(CONCATENATE(I14,K14,M14),'Referencia FIELD'!$D$2:$G$205,3,0)-(VLOOKUP(CONCATENATE(I14,K14,M14),'Referencia FIELD'!$D$2:$G$205,4,0)*O14))),0)</f>
        <v>#N/A</v>
      </c>
      <c r="R14" s="19"/>
      <c r="S14" s="36" t="e">
        <f>+ROUNDUP(((VLOOKUP(CONCATENATE(I14,K14,M14),'Referencia FIELD'!$D$2:$G$205,3,0)-LN(LN(VLOOKUP(CONCATENATE(I14,K14,M14),'Referencia FIELD'!$D$2:$G$205,2,0)/800)))/VLOOKUP(CONCATENATE(I14,K14,M14),'Referencia FIELD'!$D$2:$G$205,4,0)),2)</f>
        <v>#N/A</v>
      </c>
      <c r="T14" s="34"/>
      <c r="U14" s="36" t="e">
        <f>+ROUNDUP(((VLOOKUP(CONCATENATE(I14,K14,M14),'Referencia FIELD'!$D$2:$G$205,3,0)-LN(LN(VLOOKUP(CONCATENATE(I14,K14,M14),'Referencia FIELD'!$D$2:$G$205,2,0)/1000)))/VLOOKUP(CONCATENATE(I14,K14,M14),'Referencia FIELD'!$D$2:$G$205,4,0)),2)</f>
        <v>#N/A</v>
      </c>
      <c r="W14" s="18"/>
      <c r="X14" s="18"/>
    </row>
    <row r="15" spans="1:24" x14ac:dyDescent="0.25">
      <c r="A15" s="18"/>
      <c r="B15" s="18">
        <v>6</v>
      </c>
      <c r="C15" s="69"/>
      <c r="D15" s="70"/>
      <c r="E15" s="70"/>
      <c r="F15" s="70"/>
      <c r="G15" s="71"/>
      <c r="H15" s="31"/>
      <c r="I15" s="14"/>
      <c r="K15" s="14"/>
      <c r="M15" s="14"/>
      <c r="O15" s="15"/>
      <c r="Q15" s="35" t="e">
        <f>+ROUNDDOWN(VLOOKUP(CONCATENATE(I15,K15,M15),'Referencia FIELD'!$D$2:$G$205,2,0)*EXP(-EXP(VLOOKUP(CONCATENATE(I15,K15,M15),'Referencia FIELD'!$D$2:$G$205,3,0)-(VLOOKUP(CONCATENATE(I15,K15,M15),'Referencia FIELD'!$D$2:$G$205,4,0)*O15))),0)</f>
        <v>#N/A</v>
      </c>
      <c r="R15" s="19"/>
      <c r="S15" s="36" t="e">
        <f>+ROUNDUP(((VLOOKUP(CONCATENATE(I15,K15,M15),'Referencia FIELD'!$D$2:$G$205,3,0)-LN(LN(VLOOKUP(CONCATENATE(I15,K15,M15),'Referencia FIELD'!$D$2:$G$205,2,0)/800)))/VLOOKUP(CONCATENATE(I15,K15,M15),'Referencia FIELD'!$D$2:$G$205,4,0)),2)</f>
        <v>#N/A</v>
      </c>
      <c r="T15" s="34"/>
      <c r="U15" s="36" t="e">
        <f>+ROUNDUP(((VLOOKUP(CONCATENATE(I15,K15,M15),'Referencia FIELD'!$D$2:$G$205,3,0)-LN(LN(VLOOKUP(CONCATENATE(I15,K15,M15),'Referencia FIELD'!$D$2:$G$205,2,0)/1000)))/VLOOKUP(CONCATENATE(I15,K15,M15),'Referencia FIELD'!$D$2:$G$205,4,0)),2)</f>
        <v>#N/A</v>
      </c>
      <c r="W15" s="18"/>
      <c r="X15" s="18"/>
    </row>
    <row r="16" spans="1:24" x14ac:dyDescent="0.25">
      <c r="A16" s="18"/>
      <c r="B16" s="18">
        <v>7</v>
      </c>
      <c r="C16" s="69"/>
      <c r="D16" s="70"/>
      <c r="E16" s="70"/>
      <c r="F16" s="70"/>
      <c r="G16" s="71"/>
      <c r="H16" s="31"/>
      <c r="I16" s="14"/>
      <c r="K16" s="14"/>
      <c r="M16" s="14"/>
      <c r="O16" s="15"/>
      <c r="Q16" s="35" t="e">
        <f>+ROUNDDOWN(VLOOKUP(CONCATENATE(I16,K16,M16),'Referencia FIELD'!$D$2:$G$205,2,0)*EXP(-EXP(VLOOKUP(CONCATENATE(I16,K16,M16),'Referencia FIELD'!$D$2:$G$205,3,0)-(VLOOKUP(CONCATENATE(I16,K16,M16),'Referencia FIELD'!$D$2:$G$205,4,0)*O16))),0)</f>
        <v>#N/A</v>
      </c>
      <c r="R16" s="19"/>
      <c r="S16" s="36" t="e">
        <f>+ROUNDUP(((VLOOKUP(CONCATENATE(I16,K16,M16),'Referencia FIELD'!$D$2:$G$205,3,0)-LN(LN(VLOOKUP(CONCATENATE(I16,K16,M16),'Referencia FIELD'!$D$2:$G$205,2,0)/800)))/VLOOKUP(CONCATENATE(I16,K16,M16),'Referencia FIELD'!$D$2:$G$205,4,0)),2)</f>
        <v>#N/A</v>
      </c>
      <c r="T16" s="34"/>
      <c r="U16" s="36" t="e">
        <f>+ROUNDUP(((VLOOKUP(CONCATENATE(I16,K16,M16),'Referencia FIELD'!$D$2:$G$205,3,0)-LN(LN(VLOOKUP(CONCATENATE(I16,K16,M16),'Referencia FIELD'!$D$2:$G$205,2,0)/1000)))/VLOOKUP(CONCATENATE(I16,K16,M16),'Referencia FIELD'!$D$2:$G$205,4,0)),2)</f>
        <v>#N/A</v>
      </c>
      <c r="W16" s="18"/>
      <c r="X16" s="18"/>
    </row>
    <row r="17" spans="1:24" x14ac:dyDescent="0.25">
      <c r="A17" s="18"/>
      <c r="B17" s="18">
        <v>8</v>
      </c>
      <c r="C17" s="69"/>
      <c r="D17" s="70"/>
      <c r="E17" s="70"/>
      <c r="F17" s="70"/>
      <c r="G17" s="71"/>
      <c r="H17" s="31"/>
      <c r="I17" s="14"/>
      <c r="K17" s="14"/>
      <c r="M17" s="14"/>
      <c r="O17" s="15"/>
      <c r="Q17" s="35" t="e">
        <f>+ROUNDDOWN(VLOOKUP(CONCATENATE(I17,K17,M17),'Referencia FIELD'!$D$2:$G$205,2,0)*EXP(-EXP(VLOOKUP(CONCATENATE(I17,K17,M17),'Referencia FIELD'!$D$2:$G$205,3,0)-(VLOOKUP(CONCATENATE(I17,K17,M17),'Referencia FIELD'!$D$2:$G$205,4,0)*O17))),0)</f>
        <v>#N/A</v>
      </c>
      <c r="R17" s="19"/>
      <c r="S17" s="36" t="e">
        <f>+ROUNDUP(((VLOOKUP(CONCATENATE(I17,K17,M17),'Referencia FIELD'!$D$2:$G$205,3,0)-LN(LN(VLOOKUP(CONCATENATE(I17,K17,M17),'Referencia FIELD'!$D$2:$G$205,2,0)/800)))/VLOOKUP(CONCATENATE(I17,K17,M17),'Referencia FIELD'!$D$2:$G$205,4,0)),2)</f>
        <v>#N/A</v>
      </c>
      <c r="T17" s="34"/>
      <c r="U17" s="36" t="e">
        <f>+ROUNDUP(((VLOOKUP(CONCATENATE(I17,K17,M17),'Referencia FIELD'!$D$2:$G$205,3,0)-LN(LN(VLOOKUP(CONCATENATE(I17,K17,M17),'Referencia FIELD'!$D$2:$G$205,2,0)/1000)))/VLOOKUP(CONCATENATE(I17,K17,M17),'Referencia FIELD'!$D$2:$G$205,4,0)),2)</f>
        <v>#N/A</v>
      </c>
      <c r="W17" s="18"/>
      <c r="X17" s="18"/>
    </row>
    <row r="18" spans="1:24" x14ac:dyDescent="0.25">
      <c r="A18" s="18"/>
      <c r="B18" s="18">
        <v>9</v>
      </c>
      <c r="C18" s="69"/>
      <c r="D18" s="70"/>
      <c r="E18" s="70"/>
      <c r="F18" s="70"/>
      <c r="G18" s="71"/>
      <c r="H18" s="31"/>
      <c r="I18" s="14"/>
      <c r="K18" s="14"/>
      <c r="M18" s="14"/>
      <c r="O18" s="15"/>
      <c r="Q18" s="35" t="e">
        <f>+ROUNDDOWN(VLOOKUP(CONCATENATE(I18,K18,M18),'Referencia FIELD'!$D$2:$G$205,2,0)*EXP(-EXP(VLOOKUP(CONCATENATE(I18,K18,M18),'Referencia FIELD'!$D$2:$G$205,3,0)-(VLOOKUP(CONCATENATE(I18,K18,M18),'Referencia FIELD'!$D$2:$G$205,4,0)*O18))),0)</f>
        <v>#N/A</v>
      </c>
      <c r="R18" s="19"/>
      <c r="S18" s="36" t="e">
        <f>+ROUNDUP(((VLOOKUP(CONCATENATE(I18,K18,M18),'Referencia FIELD'!$D$2:$G$205,3,0)-LN(LN(VLOOKUP(CONCATENATE(I18,K18,M18),'Referencia FIELD'!$D$2:$G$205,2,0)/800)))/VLOOKUP(CONCATENATE(I18,K18,M18),'Referencia FIELD'!$D$2:$G$205,4,0)),2)</f>
        <v>#N/A</v>
      </c>
      <c r="T18" s="34"/>
      <c r="U18" s="36" t="e">
        <f>+ROUNDUP(((VLOOKUP(CONCATENATE(I18,K18,M18),'Referencia FIELD'!$D$2:$G$205,3,0)-LN(LN(VLOOKUP(CONCATENATE(I18,K18,M18),'Referencia FIELD'!$D$2:$G$205,2,0)/1000)))/VLOOKUP(CONCATENATE(I18,K18,M18),'Referencia FIELD'!$D$2:$G$205,4,0)),2)</f>
        <v>#N/A</v>
      </c>
      <c r="W18" s="18"/>
      <c r="X18" s="18"/>
    </row>
    <row r="19" spans="1:24" x14ac:dyDescent="0.25">
      <c r="A19" s="18"/>
      <c r="B19" s="18">
        <v>10</v>
      </c>
      <c r="C19" s="69"/>
      <c r="D19" s="70"/>
      <c r="E19" s="70"/>
      <c r="F19" s="70"/>
      <c r="G19" s="71"/>
      <c r="H19" s="31"/>
      <c r="I19" s="14"/>
      <c r="K19" s="14"/>
      <c r="M19" s="14"/>
      <c r="O19" s="15"/>
      <c r="Q19" s="35" t="e">
        <f>+ROUNDDOWN(VLOOKUP(CONCATENATE(I19,K19,M19),'Referencia FIELD'!$D$2:$G$205,2,0)*EXP(-EXP(VLOOKUP(CONCATENATE(I19,K19,M19),'Referencia FIELD'!$D$2:$G$205,3,0)-(VLOOKUP(CONCATENATE(I19,K19,M19),'Referencia FIELD'!$D$2:$G$205,4,0)*O19))),0)</f>
        <v>#N/A</v>
      </c>
      <c r="R19" s="19"/>
      <c r="S19" s="36" t="e">
        <f>+ROUNDUP(((VLOOKUP(CONCATENATE(I19,K19,M19),'Referencia FIELD'!$D$2:$G$205,3,0)-LN(LN(VLOOKUP(CONCATENATE(I19,K19,M19),'Referencia FIELD'!$D$2:$G$205,2,0)/800)))/VLOOKUP(CONCATENATE(I19,K19,M19),'Referencia FIELD'!$D$2:$G$205,4,0)),2)</f>
        <v>#N/A</v>
      </c>
      <c r="T19" s="34"/>
      <c r="U19" s="36" t="e">
        <f>+ROUNDUP(((VLOOKUP(CONCATENATE(I19,K19,M19),'Referencia FIELD'!$D$2:$G$205,3,0)-LN(LN(VLOOKUP(CONCATENATE(I19,K19,M19),'Referencia FIELD'!$D$2:$G$205,2,0)/1000)))/VLOOKUP(CONCATENATE(I19,K19,M19),'Referencia FIELD'!$D$2:$G$205,4,0)),2)</f>
        <v>#N/A</v>
      </c>
      <c r="W19" s="18"/>
      <c r="X19" s="18"/>
    </row>
    <row r="20" spans="1:24" x14ac:dyDescent="0.25">
      <c r="A20" s="18"/>
      <c r="B20" s="18">
        <v>11</v>
      </c>
      <c r="C20" s="69"/>
      <c r="D20" s="70"/>
      <c r="E20" s="70"/>
      <c r="F20" s="70"/>
      <c r="G20" s="71"/>
      <c r="H20" s="31"/>
      <c r="I20" s="14"/>
      <c r="K20" s="14"/>
      <c r="M20" s="14"/>
      <c r="O20" s="15"/>
      <c r="Q20" s="35" t="e">
        <f>+ROUNDDOWN(VLOOKUP(CONCATENATE(I20,K20,M20),'Referencia FIELD'!$D$2:$G$205,2,0)*EXP(-EXP(VLOOKUP(CONCATENATE(I20,K20,M20),'Referencia FIELD'!$D$2:$G$205,3,0)-(VLOOKUP(CONCATENATE(I20,K20,M20),'Referencia FIELD'!$D$2:$G$205,4,0)*O20))),0)</f>
        <v>#N/A</v>
      </c>
      <c r="R20" s="19"/>
      <c r="S20" s="36" t="e">
        <f>+ROUNDUP(((VLOOKUP(CONCATENATE(I20,K20,M20),'Referencia FIELD'!$D$2:$G$205,3,0)-LN(LN(VLOOKUP(CONCATENATE(I20,K20,M20),'Referencia FIELD'!$D$2:$G$205,2,0)/800)))/VLOOKUP(CONCATENATE(I20,K20,M20),'Referencia FIELD'!$D$2:$G$205,4,0)),2)</f>
        <v>#N/A</v>
      </c>
      <c r="T20" s="34"/>
      <c r="U20" s="36" t="e">
        <f>+ROUNDUP(((VLOOKUP(CONCATENATE(I20,K20,M20),'Referencia FIELD'!$D$2:$G$205,3,0)-LN(LN(VLOOKUP(CONCATENATE(I20,K20,M20),'Referencia FIELD'!$D$2:$G$205,2,0)/1000)))/VLOOKUP(CONCATENATE(I20,K20,M20),'Referencia FIELD'!$D$2:$G$205,4,0)),2)</f>
        <v>#N/A</v>
      </c>
      <c r="W20" s="18"/>
      <c r="X20" s="18"/>
    </row>
    <row r="21" spans="1:24" x14ac:dyDescent="0.25">
      <c r="A21" s="18"/>
      <c r="B21" s="18">
        <v>12</v>
      </c>
      <c r="C21" s="69"/>
      <c r="D21" s="70"/>
      <c r="E21" s="70"/>
      <c r="F21" s="70"/>
      <c r="G21" s="71"/>
      <c r="H21" s="31"/>
      <c r="I21" s="14"/>
      <c r="K21" s="14"/>
      <c r="M21" s="14"/>
      <c r="O21" s="15"/>
      <c r="Q21" s="35" t="e">
        <f>+ROUNDDOWN(VLOOKUP(CONCATENATE(I21,K21,M21),'Referencia FIELD'!$D$2:$G$205,2,0)*EXP(-EXP(VLOOKUP(CONCATENATE(I21,K21,M21),'Referencia FIELD'!$D$2:$G$205,3,0)-(VLOOKUP(CONCATENATE(I21,K21,M21),'Referencia FIELD'!$D$2:$G$205,4,0)*O21))),0)</f>
        <v>#N/A</v>
      </c>
      <c r="R21" s="19"/>
      <c r="S21" s="36" t="e">
        <f>+ROUNDUP(((VLOOKUP(CONCATENATE(I21,K21,M21),'Referencia FIELD'!$D$2:$G$205,3,0)-LN(LN(VLOOKUP(CONCATENATE(I21,K21,M21),'Referencia FIELD'!$D$2:$G$205,2,0)/800)))/VLOOKUP(CONCATENATE(I21,K21,M21),'Referencia FIELD'!$D$2:$G$205,4,0)),2)</f>
        <v>#N/A</v>
      </c>
      <c r="T21" s="34"/>
      <c r="U21" s="36" t="e">
        <f>+ROUNDUP(((VLOOKUP(CONCATENATE(I21,K21,M21),'Referencia FIELD'!$D$2:$G$205,3,0)-LN(LN(VLOOKUP(CONCATENATE(I21,K21,M21),'Referencia FIELD'!$D$2:$G$205,2,0)/1000)))/VLOOKUP(CONCATENATE(I21,K21,M21),'Referencia FIELD'!$D$2:$G$205,4,0)),2)</f>
        <v>#N/A</v>
      </c>
      <c r="W21" s="18"/>
      <c r="X21" s="18"/>
    </row>
    <row r="22" spans="1:24" x14ac:dyDescent="0.25">
      <c r="A22" s="18"/>
      <c r="B22" s="18">
        <v>13</v>
      </c>
      <c r="C22" s="69"/>
      <c r="D22" s="70"/>
      <c r="E22" s="70"/>
      <c r="F22" s="70"/>
      <c r="G22" s="71"/>
      <c r="H22" s="31"/>
      <c r="I22" s="14"/>
      <c r="K22" s="14"/>
      <c r="M22" s="14"/>
      <c r="O22" s="15"/>
      <c r="Q22" s="35" t="e">
        <f>+ROUNDDOWN(VLOOKUP(CONCATENATE(I22,K22,M22),'Referencia FIELD'!$D$2:$G$205,2,0)*EXP(-EXP(VLOOKUP(CONCATENATE(I22,K22,M22),'Referencia FIELD'!$D$2:$G$205,3,0)-(VLOOKUP(CONCATENATE(I22,K22,M22),'Referencia FIELD'!$D$2:$G$205,4,0)*O22))),0)</f>
        <v>#N/A</v>
      </c>
      <c r="R22" s="19"/>
      <c r="S22" s="36" t="e">
        <f>+ROUNDUP(((VLOOKUP(CONCATENATE(I22,K22,M22),'Referencia FIELD'!$D$2:$G$205,3,0)-LN(LN(VLOOKUP(CONCATENATE(I22,K22,M22),'Referencia FIELD'!$D$2:$G$205,2,0)/800)))/VLOOKUP(CONCATENATE(I22,K22,M22),'Referencia FIELD'!$D$2:$G$205,4,0)),2)</f>
        <v>#N/A</v>
      </c>
      <c r="T22" s="34"/>
      <c r="U22" s="36" t="e">
        <f>+ROUNDUP(((VLOOKUP(CONCATENATE(I22,K22,M22),'Referencia FIELD'!$D$2:$G$205,3,0)-LN(LN(VLOOKUP(CONCATENATE(I22,K22,M22),'Referencia FIELD'!$D$2:$G$205,2,0)/1000)))/VLOOKUP(CONCATENATE(I22,K22,M22),'Referencia FIELD'!$D$2:$G$205,4,0)),2)</f>
        <v>#N/A</v>
      </c>
      <c r="W22" s="18"/>
      <c r="X22" s="18"/>
    </row>
    <row r="23" spans="1:24" x14ac:dyDescent="0.25">
      <c r="A23" s="18"/>
      <c r="B23" s="18">
        <v>14</v>
      </c>
      <c r="C23" s="69"/>
      <c r="D23" s="70"/>
      <c r="E23" s="70"/>
      <c r="F23" s="70"/>
      <c r="G23" s="71"/>
      <c r="H23" s="31"/>
      <c r="I23" s="14"/>
      <c r="K23" s="14"/>
      <c r="M23" s="14"/>
      <c r="O23" s="15"/>
      <c r="Q23" s="35" t="e">
        <f>+ROUNDDOWN(VLOOKUP(CONCATENATE(I23,K23,M23),'Referencia FIELD'!$D$2:$G$205,2,0)*EXP(-EXP(VLOOKUP(CONCATENATE(I23,K23,M23),'Referencia FIELD'!$D$2:$G$205,3,0)-(VLOOKUP(CONCATENATE(I23,K23,M23),'Referencia FIELD'!$D$2:$G$205,4,0)*O23))),0)</f>
        <v>#N/A</v>
      </c>
      <c r="R23" s="19"/>
      <c r="S23" s="36" t="e">
        <f>+ROUNDUP(((VLOOKUP(CONCATENATE(I23,K23,M23),'Referencia FIELD'!$D$2:$G$205,3,0)-LN(LN(VLOOKUP(CONCATENATE(I23,K23,M23),'Referencia FIELD'!$D$2:$G$205,2,0)/800)))/VLOOKUP(CONCATENATE(I23,K23,M23),'Referencia FIELD'!$D$2:$G$205,4,0)),2)</f>
        <v>#N/A</v>
      </c>
      <c r="T23" s="34"/>
      <c r="U23" s="36" t="e">
        <f>+ROUNDUP(((VLOOKUP(CONCATENATE(I23,K23,M23),'Referencia FIELD'!$D$2:$G$205,3,0)-LN(LN(VLOOKUP(CONCATENATE(I23,K23,M23),'Referencia FIELD'!$D$2:$G$205,2,0)/1000)))/VLOOKUP(CONCATENATE(I23,K23,M23),'Referencia FIELD'!$D$2:$G$205,4,0)),2)</f>
        <v>#N/A</v>
      </c>
      <c r="W23" s="18"/>
      <c r="X23" s="18"/>
    </row>
    <row r="24" spans="1:24" x14ac:dyDescent="0.25">
      <c r="A24" s="18"/>
      <c r="B24" s="18">
        <v>15</v>
      </c>
      <c r="C24" s="69"/>
      <c r="D24" s="70"/>
      <c r="E24" s="70"/>
      <c r="F24" s="70"/>
      <c r="G24" s="71"/>
      <c r="H24" s="31"/>
      <c r="I24" s="14"/>
      <c r="K24" s="14"/>
      <c r="M24" s="14"/>
      <c r="O24" s="15"/>
      <c r="Q24" s="35" t="e">
        <f>+ROUNDDOWN(VLOOKUP(CONCATENATE(I24,K24,M24),'Referencia FIELD'!$D$2:$G$205,2,0)*EXP(-EXP(VLOOKUP(CONCATENATE(I24,K24,M24),'Referencia FIELD'!$D$2:$G$205,3,0)-(VLOOKUP(CONCATENATE(I24,K24,M24),'Referencia FIELD'!$D$2:$G$205,4,0)*O24))),0)</f>
        <v>#N/A</v>
      </c>
      <c r="R24" s="19"/>
      <c r="S24" s="36" t="e">
        <f>+ROUNDUP(((VLOOKUP(CONCATENATE(I24,K24,M24),'Referencia FIELD'!$D$2:$G$205,3,0)-LN(LN(VLOOKUP(CONCATENATE(I24,K24,M24),'Referencia FIELD'!$D$2:$G$205,2,0)/800)))/VLOOKUP(CONCATENATE(I24,K24,M24),'Referencia FIELD'!$D$2:$G$205,4,0)),2)</f>
        <v>#N/A</v>
      </c>
      <c r="T24" s="34"/>
      <c r="U24" s="36" t="e">
        <f>+ROUNDUP(((VLOOKUP(CONCATENATE(I24,K24,M24),'Referencia FIELD'!$D$2:$G$205,3,0)-LN(LN(VLOOKUP(CONCATENATE(I24,K24,M24),'Referencia FIELD'!$D$2:$G$205,2,0)/1000)))/VLOOKUP(CONCATENATE(I24,K24,M24),'Referencia FIELD'!$D$2:$G$205,4,0)),2)</f>
        <v>#N/A</v>
      </c>
      <c r="W24" s="18"/>
      <c r="X24" s="18"/>
    </row>
    <row r="25" spans="1:24" x14ac:dyDescent="0.25">
      <c r="A25" s="18"/>
      <c r="B25" s="18">
        <v>16</v>
      </c>
      <c r="C25" s="69"/>
      <c r="D25" s="70"/>
      <c r="E25" s="70"/>
      <c r="F25" s="70"/>
      <c r="G25" s="71"/>
      <c r="H25" s="31"/>
      <c r="I25" s="14"/>
      <c r="K25" s="14"/>
      <c r="M25" s="14"/>
      <c r="O25" s="15"/>
      <c r="Q25" s="35" t="e">
        <f>+ROUNDDOWN(VLOOKUP(CONCATENATE(I25,K25,M25),'Referencia FIELD'!$D$2:$G$205,2,0)*EXP(-EXP(VLOOKUP(CONCATENATE(I25,K25,M25),'Referencia FIELD'!$D$2:$G$205,3,0)-(VLOOKUP(CONCATENATE(I25,K25,M25),'Referencia FIELD'!$D$2:$G$205,4,0)*O25))),0)</f>
        <v>#N/A</v>
      </c>
      <c r="R25" s="19"/>
      <c r="S25" s="36" t="e">
        <f>+ROUNDUP(((VLOOKUP(CONCATENATE(I25,K25,M25),'Referencia FIELD'!$D$2:$G$205,3,0)-LN(LN(VLOOKUP(CONCATENATE(I25,K25,M25),'Referencia FIELD'!$D$2:$G$205,2,0)/800)))/VLOOKUP(CONCATENATE(I25,K25,M25),'Referencia FIELD'!$D$2:$G$205,4,0)),2)</f>
        <v>#N/A</v>
      </c>
      <c r="T25" s="34"/>
      <c r="U25" s="36" t="e">
        <f>+ROUNDUP(((VLOOKUP(CONCATENATE(I25,K25,M25),'Referencia FIELD'!$D$2:$G$205,3,0)-LN(LN(VLOOKUP(CONCATENATE(I25,K25,M25),'Referencia FIELD'!$D$2:$G$205,2,0)/1000)))/VLOOKUP(CONCATENATE(I25,K25,M25),'Referencia FIELD'!$D$2:$G$205,4,0)),2)</f>
        <v>#N/A</v>
      </c>
      <c r="W25" s="18"/>
      <c r="X25" s="18"/>
    </row>
    <row r="26" spans="1:24" x14ac:dyDescent="0.25">
      <c r="A26" s="18"/>
      <c r="B26" s="18">
        <v>17</v>
      </c>
      <c r="C26" s="69"/>
      <c r="D26" s="70"/>
      <c r="E26" s="70"/>
      <c r="F26" s="70"/>
      <c r="G26" s="71"/>
      <c r="H26" s="31"/>
      <c r="I26" s="14"/>
      <c r="K26" s="14"/>
      <c r="M26" s="14"/>
      <c r="O26" s="15"/>
      <c r="Q26" s="35" t="e">
        <f>+ROUNDDOWN(VLOOKUP(CONCATENATE(I26,K26,M26),'Referencia FIELD'!$D$2:$G$205,2,0)*EXP(-EXP(VLOOKUP(CONCATENATE(I26,K26,M26),'Referencia FIELD'!$D$2:$G$205,3,0)-(VLOOKUP(CONCATENATE(I26,K26,M26),'Referencia FIELD'!$D$2:$G$205,4,0)*O26))),0)</f>
        <v>#N/A</v>
      </c>
      <c r="R26" s="19"/>
      <c r="S26" s="36" t="e">
        <f>+ROUNDUP(((VLOOKUP(CONCATENATE(I26,K26,M26),'Referencia FIELD'!$D$2:$G$205,3,0)-LN(LN(VLOOKUP(CONCATENATE(I26,K26,M26),'Referencia FIELD'!$D$2:$G$205,2,0)/800)))/VLOOKUP(CONCATENATE(I26,K26,M26),'Referencia FIELD'!$D$2:$G$205,4,0)),2)</f>
        <v>#N/A</v>
      </c>
      <c r="T26" s="34"/>
      <c r="U26" s="36" t="e">
        <f>+ROUNDUP(((VLOOKUP(CONCATENATE(I26,K26,M26),'Referencia FIELD'!$D$2:$G$205,3,0)-LN(LN(VLOOKUP(CONCATENATE(I26,K26,M26),'Referencia FIELD'!$D$2:$G$205,2,0)/1000)))/VLOOKUP(CONCATENATE(I26,K26,M26),'Referencia FIELD'!$D$2:$G$205,4,0)),2)</f>
        <v>#N/A</v>
      </c>
      <c r="W26" s="18"/>
      <c r="X26" s="18"/>
    </row>
    <row r="27" spans="1:24" x14ac:dyDescent="0.25">
      <c r="A27" s="18"/>
      <c r="B27" s="18">
        <v>18</v>
      </c>
      <c r="C27" s="69"/>
      <c r="D27" s="70"/>
      <c r="E27" s="70"/>
      <c r="F27" s="70"/>
      <c r="G27" s="71"/>
      <c r="H27" s="31"/>
      <c r="I27" s="14"/>
      <c r="K27" s="14"/>
      <c r="M27" s="14"/>
      <c r="O27" s="15"/>
      <c r="Q27" s="35" t="e">
        <f>+ROUNDDOWN(VLOOKUP(CONCATENATE(I27,K27,M27),'Referencia FIELD'!$D$2:$G$205,2,0)*EXP(-EXP(VLOOKUP(CONCATENATE(I27,K27,M27),'Referencia FIELD'!$D$2:$G$205,3,0)-(VLOOKUP(CONCATENATE(I27,K27,M27),'Referencia FIELD'!$D$2:$G$205,4,0)*O27))),0)</f>
        <v>#N/A</v>
      </c>
      <c r="R27" s="19"/>
      <c r="S27" s="36" t="e">
        <f>+ROUNDUP(((VLOOKUP(CONCATENATE(I27,K27,M27),'Referencia FIELD'!$D$2:$G$205,3,0)-LN(LN(VLOOKUP(CONCATENATE(I27,K27,M27),'Referencia FIELD'!$D$2:$G$205,2,0)/800)))/VLOOKUP(CONCATENATE(I27,K27,M27),'Referencia FIELD'!$D$2:$G$205,4,0)),2)</f>
        <v>#N/A</v>
      </c>
      <c r="T27" s="34"/>
      <c r="U27" s="36" t="e">
        <f>+ROUNDUP(((VLOOKUP(CONCATENATE(I27,K27,M27),'Referencia FIELD'!$D$2:$G$205,3,0)-LN(LN(VLOOKUP(CONCATENATE(I27,K27,M27),'Referencia FIELD'!$D$2:$G$205,2,0)/1000)))/VLOOKUP(CONCATENATE(I27,K27,M27),'Referencia FIELD'!$D$2:$G$205,4,0)),2)</f>
        <v>#N/A</v>
      </c>
      <c r="W27" s="18"/>
      <c r="X27" s="18"/>
    </row>
    <row r="28" spans="1:24" x14ac:dyDescent="0.25">
      <c r="A28" s="18"/>
      <c r="B28" s="18">
        <v>19</v>
      </c>
      <c r="C28" s="69"/>
      <c r="D28" s="70"/>
      <c r="E28" s="70"/>
      <c r="F28" s="70"/>
      <c r="G28" s="71"/>
      <c r="H28" s="31"/>
      <c r="I28" s="14"/>
      <c r="K28" s="14"/>
      <c r="M28" s="14"/>
      <c r="O28" s="15"/>
      <c r="Q28" s="35" t="e">
        <f>+ROUNDDOWN(VLOOKUP(CONCATENATE(I28,K28,M28),'Referencia FIELD'!$D$2:$G$205,2,0)*EXP(-EXP(VLOOKUP(CONCATENATE(I28,K28,M28),'Referencia FIELD'!$D$2:$G$205,3,0)-(VLOOKUP(CONCATENATE(I28,K28,M28),'Referencia FIELD'!$D$2:$G$205,4,0)*O28))),0)</f>
        <v>#N/A</v>
      </c>
      <c r="R28" s="19"/>
      <c r="S28" s="36" t="e">
        <f>+ROUNDUP(((VLOOKUP(CONCATENATE(I28,K28,M28),'Referencia FIELD'!$D$2:$G$205,3,0)-LN(LN(VLOOKUP(CONCATENATE(I28,K28,M28),'Referencia FIELD'!$D$2:$G$205,2,0)/800)))/VLOOKUP(CONCATENATE(I28,K28,M28),'Referencia FIELD'!$D$2:$G$205,4,0)),2)</f>
        <v>#N/A</v>
      </c>
      <c r="T28" s="34"/>
      <c r="U28" s="36" t="e">
        <f>+ROUNDUP(((VLOOKUP(CONCATENATE(I28,K28,M28),'Referencia FIELD'!$D$2:$G$205,3,0)-LN(LN(VLOOKUP(CONCATENATE(I28,K28,M28),'Referencia FIELD'!$D$2:$G$205,2,0)/1000)))/VLOOKUP(CONCATENATE(I28,K28,M28),'Referencia FIELD'!$D$2:$G$205,4,0)),2)</f>
        <v>#N/A</v>
      </c>
      <c r="W28" s="18"/>
      <c r="X28" s="18"/>
    </row>
    <row r="29" spans="1:24" x14ac:dyDescent="0.25">
      <c r="A29" s="18"/>
      <c r="B29" s="18">
        <v>20</v>
      </c>
      <c r="C29" s="69"/>
      <c r="D29" s="70"/>
      <c r="E29" s="70"/>
      <c r="F29" s="70"/>
      <c r="G29" s="71"/>
      <c r="H29" s="31"/>
      <c r="I29" s="14"/>
      <c r="K29" s="14"/>
      <c r="M29" s="14"/>
      <c r="O29" s="15"/>
      <c r="Q29" s="35" t="e">
        <f>+ROUNDDOWN(VLOOKUP(CONCATENATE(I29,K29,M29),'Referencia FIELD'!$D$2:$G$205,2,0)*EXP(-EXP(VLOOKUP(CONCATENATE(I29,K29,M29),'Referencia FIELD'!$D$2:$G$205,3,0)-(VLOOKUP(CONCATENATE(I29,K29,M29),'Referencia FIELD'!$D$2:$G$205,4,0)*O29))),0)</f>
        <v>#N/A</v>
      </c>
      <c r="R29" s="19"/>
      <c r="S29" s="36" t="e">
        <f>+ROUNDUP(((VLOOKUP(CONCATENATE(I29,K29,M29),'Referencia FIELD'!$D$2:$G$205,3,0)-LN(LN(VLOOKUP(CONCATENATE(I29,K29,M29),'Referencia FIELD'!$D$2:$G$205,2,0)/800)))/VLOOKUP(CONCATENATE(I29,K29,M29),'Referencia FIELD'!$D$2:$G$205,4,0)),2)</f>
        <v>#N/A</v>
      </c>
      <c r="T29" s="34"/>
      <c r="U29" s="36" t="e">
        <f>+ROUNDUP(((VLOOKUP(CONCATENATE(I29,K29,M29),'Referencia FIELD'!$D$2:$G$205,3,0)-LN(LN(VLOOKUP(CONCATENATE(I29,K29,M29),'Referencia FIELD'!$D$2:$G$205,2,0)/1000)))/VLOOKUP(CONCATENATE(I29,K29,M29),'Referencia FIELD'!$D$2:$G$205,4,0)),2)</f>
        <v>#N/A</v>
      </c>
      <c r="W29" s="18"/>
      <c r="X29" s="18"/>
    </row>
    <row r="30" spans="1:24" x14ac:dyDescent="0.25">
      <c r="A30" s="18"/>
      <c r="B30" s="18">
        <v>21</v>
      </c>
      <c r="C30" s="69"/>
      <c r="D30" s="70"/>
      <c r="E30" s="70"/>
      <c r="F30" s="70"/>
      <c r="G30" s="71"/>
      <c r="H30" s="31"/>
      <c r="I30" s="14"/>
      <c r="K30" s="14"/>
      <c r="M30" s="14"/>
      <c r="O30" s="15"/>
      <c r="Q30" s="35" t="e">
        <f>+ROUNDDOWN(VLOOKUP(CONCATENATE(I30,K30,M30),'Referencia FIELD'!$D$2:$G$205,2,0)*EXP(-EXP(VLOOKUP(CONCATENATE(I30,K30,M30),'Referencia FIELD'!$D$2:$G$205,3,0)-(VLOOKUP(CONCATENATE(I30,K30,M30),'Referencia FIELD'!$D$2:$G$205,4,0)*O30))),0)</f>
        <v>#N/A</v>
      </c>
      <c r="R30" s="19"/>
      <c r="S30" s="36" t="e">
        <f>+ROUNDUP(((VLOOKUP(CONCATENATE(I30,K30,M30),'Referencia FIELD'!$D$2:$G$205,3,0)-LN(LN(VLOOKUP(CONCATENATE(I30,K30,M30),'Referencia FIELD'!$D$2:$G$205,2,0)/800)))/VLOOKUP(CONCATENATE(I30,K30,M30),'Referencia FIELD'!$D$2:$G$205,4,0)),2)</f>
        <v>#N/A</v>
      </c>
      <c r="T30" s="34"/>
      <c r="U30" s="36" t="e">
        <f>+ROUNDUP(((VLOOKUP(CONCATENATE(I30,K30,M30),'Referencia FIELD'!$D$2:$G$205,3,0)-LN(LN(VLOOKUP(CONCATENATE(I30,K30,M30),'Referencia FIELD'!$D$2:$G$205,2,0)/1000)))/VLOOKUP(CONCATENATE(I30,K30,M30),'Referencia FIELD'!$D$2:$G$205,4,0)),2)</f>
        <v>#N/A</v>
      </c>
      <c r="W30" s="18"/>
      <c r="X30" s="18"/>
    </row>
    <row r="31" spans="1:24" x14ac:dyDescent="0.25">
      <c r="A31" s="18"/>
      <c r="B31" s="18">
        <v>22</v>
      </c>
      <c r="C31" s="69"/>
      <c r="D31" s="70"/>
      <c r="E31" s="70"/>
      <c r="F31" s="70"/>
      <c r="G31" s="71"/>
      <c r="H31" s="31"/>
      <c r="I31" s="14"/>
      <c r="K31" s="14"/>
      <c r="M31" s="14"/>
      <c r="O31" s="15"/>
      <c r="Q31" s="35" t="e">
        <f>+ROUNDDOWN(VLOOKUP(CONCATENATE(I31,K31,M31),'Referencia FIELD'!$D$2:$G$205,2,0)*EXP(-EXP(VLOOKUP(CONCATENATE(I31,K31,M31),'Referencia FIELD'!$D$2:$G$205,3,0)-(VLOOKUP(CONCATENATE(I31,K31,M31),'Referencia FIELD'!$D$2:$G$205,4,0)*O31))),0)</f>
        <v>#N/A</v>
      </c>
      <c r="R31" s="19"/>
      <c r="S31" s="36" t="e">
        <f>+ROUNDUP(((VLOOKUP(CONCATENATE(I31,K31,M31),'Referencia FIELD'!$D$2:$G$205,3,0)-LN(LN(VLOOKUP(CONCATENATE(I31,K31,M31),'Referencia FIELD'!$D$2:$G$205,2,0)/800)))/VLOOKUP(CONCATENATE(I31,K31,M31),'Referencia FIELD'!$D$2:$G$205,4,0)),2)</f>
        <v>#N/A</v>
      </c>
      <c r="T31" s="34"/>
      <c r="U31" s="36" t="e">
        <f>+ROUNDUP(((VLOOKUP(CONCATENATE(I31,K31,M31),'Referencia FIELD'!$D$2:$G$205,3,0)-LN(LN(VLOOKUP(CONCATENATE(I31,K31,M31),'Referencia FIELD'!$D$2:$G$205,2,0)/1000)))/VLOOKUP(CONCATENATE(I31,K31,M31),'Referencia FIELD'!$D$2:$G$205,4,0)),2)</f>
        <v>#N/A</v>
      </c>
      <c r="W31" s="18"/>
      <c r="X31" s="18"/>
    </row>
    <row r="32" spans="1:24" x14ac:dyDescent="0.25">
      <c r="A32" s="18"/>
      <c r="B32" s="18">
        <v>23</v>
      </c>
      <c r="C32" s="69"/>
      <c r="D32" s="70"/>
      <c r="E32" s="70"/>
      <c r="F32" s="70"/>
      <c r="G32" s="71"/>
      <c r="H32" s="31"/>
      <c r="I32" s="14"/>
      <c r="K32" s="14"/>
      <c r="M32" s="14"/>
      <c r="O32" s="15"/>
      <c r="Q32" s="35" t="e">
        <f>+ROUNDDOWN(VLOOKUP(CONCATENATE(I32,K32,M32),'Referencia FIELD'!$D$2:$G$205,2,0)*EXP(-EXP(VLOOKUP(CONCATENATE(I32,K32,M32),'Referencia FIELD'!$D$2:$G$205,3,0)-(VLOOKUP(CONCATENATE(I32,K32,M32),'Referencia FIELD'!$D$2:$G$205,4,0)*O32))),0)</f>
        <v>#N/A</v>
      </c>
      <c r="R32" s="19"/>
      <c r="S32" s="36" t="e">
        <f>+ROUNDUP(((VLOOKUP(CONCATENATE(I32,K32,M32),'Referencia FIELD'!$D$2:$G$205,3,0)-LN(LN(VLOOKUP(CONCATENATE(I32,K32,M32),'Referencia FIELD'!$D$2:$G$205,2,0)/800)))/VLOOKUP(CONCATENATE(I32,K32,M32),'Referencia FIELD'!$D$2:$G$205,4,0)),2)</f>
        <v>#N/A</v>
      </c>
      <c r="T32" s="34"/>
      <c r="U32" s="36" t="e">
        <f>+ROUNDUP(((VLOOKUP(CONCATENATE(I32,K32,M32),'Referencia FIELD'!$D$2:$G$205,3,0)-LN(LN(VLOOKUP(CONCATENATE(I32,K32,M32),'Referencia FIELD'!$D$2:$G$205,2,0)/1000)))/VLOOKUP(CONCATENATE(I32,K32,M32),'Referencia FIELD'!$D$2:$G$205,4,0)),2)</f>
        <v>#N/A</v>
      </c>
      <c r="W32" s="18"/>
      <c r="X32" s="18"/>
    </row>
    <row r="33" spans="1:24" x14ac:dyDescent="0.25">
      <c r="A33" s="18"/>
      <c r="B33" s="18">
        <v>24</v>
      </c>
      <c r="C33" s="69"/>
      <c r="D33" s="70"/>
      <c r="E33" s="70"/>
      <c r="F33" s="70"/>
      <c r="G33" s="71"/>
      <c r="H33" s="31"/>
      <c r="I33" s="14"/>
      <c r="K33" s="14"/>
      <c r="M33" s="14"/>
      <c r="O33" s="15"/>
      <c r="Q33" s="35" t="e">
        <f>+ROUNDDOWN(VLOOKUP(CONCATENATE(I33,K33,M33),'Referencia FIELD'!$D$2:$G$205,2,0)*EXP(-EXP(VLOOKUP(CONCATENATE(I33,K33,M33),'Referencia FIELD'!$D$2:$G$205,3,0)-(VLOOKUP(CONCATENATE(I33,K33,M33),'Referencia FIELD'!$D$2:$G$205,4,0)*O33))),0)</f>
        <v>#N/A</v>
      </c>
      <c r="R33" s="19"/>
      <c r="S33" s="36" t="e">
        <f>+ROUNDUP(((VLOOKUP(CONCATENATE(I33,K33,M33),'Referencia FIELD'!$D$2:$G$205,3,0)-LN(LN(VLOOKUP(CONCATENATE(I33,K33,M33),'Referencia FIELD'!$D$2:$G$205,2,0)/800)))/VLOOKUP(CONCATENATE(I33,K33,M33),'Referencia FIELD'!$D$2:$G$205,4,0)),2)</f>
        <v>#N/A</v>
      </c>
      <c r="T33" s="34"/>
      <c r="U33" s="36" t="e">
        <f>+ROUNDUP(((VLOOKUP(CONCATENATE(I33,K33,M33),'Referencia FIELD'!$D$2:$G$205,3,0)-LN(LN(VLOOKUP(CONCATENATE(I33,K33,M33),'Referencia FIELD'!$D$2:$G$205,2,0)/1000)))/VLOOKUP(CONCATENATE(I33,K33,M33),'Referencia FIELD'!$D$2:$G$205,4,0)),2)</f>
        <v>#N/A</v>
      </c>
      <c r="W33" s="18"/>
      <c r="X33" s="18"/>
    </row>
    <row r="34" spans="1:24" x14ac:dyDescent="0.25">
      <c r="A34" s="18"/>
      <c r="B34" s="18">
        <v>25</v>
      </c>
      <c r="C34" s="69"/>
      <c r="D34" s="70"/>
      <c r="E34" s="70"/>
      <c r="F34" s="70"/>
      <c r="G34" s="71"/>
      <c r="H34" s="31"/>
      <c r="I34" s="14"/>
      <c r="K34" s="14"/>
      <c r="M34" s="14"/>
      <c r="O34" s="15"/>
      <c r="Q34" s="35" t="e">
        <f>+ROUNDDOWN(VLOOKUP(CONCATENATE(I34,K34,M34),'Referencia FIELD'!$D$2:$G$205,2,0)*EXP(-EXP(VLOOKUP(CONCATENATE(I34,K34,M34),'Referencia FIELD'!$D$2:$G$205,3,0)-(VLOOKUP(CONCATENATE(I34,K34,M34),'Referencia FIELD'!$D$2:$G$205,4,0)*O34))),0)</f>
        <v>#N/A</v>
      </c>
      <c r="R34" s="19"/>
      <c r="S34" s="36" t="e">
        <f>+ROUNDUP(((VLOOKUP(CONCATENATE(I34,K34,M34),'Referencia FIELD'!$D$2:$G$205,3,0)-LN(LN(VLOOKUP(CONCATENATE(I34,K34,M34),'Referencia FIELD'!$D$2:$G$205,2,0)/800)))/VLOOKUP(CONCATENATE(I34,K34,M34),'Referencia FIELD'!$D$2:$G$205,4,0)),2)</f>
        <v>#N/A</v>
      </c>
      <c r="T34" s="34"/>
      <c r="U34" s="36" t="e">
        <f>+ROUNDUP(((VLOOKUP(CONCATENATE(I34,K34,M34),'Referencia FIELD'!$D$2:$G$205,3,0)-LN(LN(VLOOKUP(CONCATENATE(I34,K34,M34),'Referencia FIELD'!$D$2:$G$205,2,0)/1000)))/VLOOKUP(CONCATENATE(I34,K34,M34),'Referencia FIELD'!$D$2:$G$205,4,0)),2)</f>
        <v>#N/A</v>
      </c>
      <c r="W34" s="18"/>
      <c r="X34" s="18"/>
    </row>
    <row r="35" spans="1:24" x14ac:dyDescent="0.25">
      <c r="A35" s="18"/>
      <c r="B35" s="18">
        <v>26</v>
      </c>
      <c r="C35" s="69"/>
      <c r="D35" s="70"/>
      <c r="E35" s="70"/>
      <c r="F35" s="70"/>
      <c r="G35" s="71"/>
      <c r="H35" s="31"/>
      <c r="I35" s="14"/>
      <c r="K35" s="14"/>
      <c r="M35" s="14"/>
      <c r="O35" s="15"/>
      <c r="Q35" s="35" t="e">
        <f>+ROUNDDOWN(VLOOKUP(CONCATENATE(I35,K35,M35),'Referencia FIELD'!$D$2:$G$205,2,0)*EXP(-EXP(VLOOKUP(CONCATENATE(I35,K35,M35),'Referencia FIELD'!$D$2:$G$205,3,0)-(VLOOKUP(CONCATENATE(I35,K35,M35),'Referencia FIELD'!$D$2:$G$205,4,0)*O35))),0)</f>
        <v>#N/A</v>
      </c>
      <c r="R35" s="19"/>
      <c r="S35" s="36" t="e">
        <f>+ROUNDUP(((VLOOKUP(CONCATENATE(I35,K35,M35),'Referencia FIELD'!$D$2:$G$205,3,0)-LN(LN(VLOOKUP(CONCATENATE(I35,K35,M35),'Referencia FIELD'!$D$2:$G$205,2,0)/800)))/VLOOKUP(CONCATENATE(I35,K35,M35),'Referencia FIELD'!$D$2:$G$205,4,0)),2)</f>
        <v>#N/A</v>
      </c>
      <c r="T35" s="34"/>
      <c r="U35" s="36" t="e">
        <f>+ROUNDUP(((VLOOKUP(CONCATENATE(I35,K35,M35),'Referencia FIELD'!$D$2:$G$205,3,0)-LN(LN(VLOOKUP(CONCATENATE(I35,K35,M35),'Referencia FIELD'!$D$2:$G$205,2,0)/1000)))/VLOOKUP(CONCATENATE(I35,K35,M35),'Referencia FIELD'!$D$2:$G$205,4,0)),2)</f>
        <v>#N/A</v>
      </c>
      <c r="W35" s="18"/>
      <c r="X35" s="18"/>
    </row>
    <row r="36" spans="1:24" x14ac:dyDescent="0.25">
      <c r="A36" s="18"/>
      <c r="B36" s="18">
        <v>27</v>
      </c>
      <c r="C36" s="69"/>
      <c r="D36" s="70"/>
      <c r="E36" s="70"/>
      <c r="F36" s="70"/>
      <c r="G36" s="71"/>
      <c r="H36" s="31"/>
      <c r="I36" s="14"/>
      <c r="K36" s="14"/>
      <c r="M36" s="14"/>
      <c r="O36" s="15"/>
      <c r="Q36" s="35" t="e">
        <f>+ROUNDDOWN(VLOOKUP(CONCATENATE(I36,K36,M36),'Referencia FIELD'!$D$2:$G$205,2,0)*EXP(-EXP(VLOOKUP(CONCATENATE(I36,K36,M36),'Referencia FIELD'!$D$2:$G$205,3,0)-(VLOOKUP(CONCATENATE(I36,K36,M36),'Referencia FIELD'!$D$2:$G$205,4,0)*O36))),0)</f>
        <v>#N/A</v>
      </c>
      <c r="R36" s="19"/>
      <c r="S36" s="36" t="e">
        <f>+ROUNDUP(((VLOOKUP(CONCATENATE(I36,K36,M36),'Referencia FIELD'!$D$2:$G$205,3,0)-LN(LN(VLOOKUP(CONCATENATE(I36,K36,M36),'Referencia FIELD'!$D$2:$G$205,2,0)/800)))/VLOOKUP(CONCATENATE(I36,K36,M36),'Referencia FIELD'!$D$2:$G$205,4,0)),2)</f>
        <v>#N/A</v>
      </c>
      <c r="T36" s="34"/>
      <c r="U36" s="36" t="e">
        <f>+ROUNDUP(((VLOOKUP(CONCATENATE(I36,K36,M36),'Referencia FIELD'!$D$2:$G$205,3,0)-LN(LN(VLOOKUP(CONCATENATE(I36,K36,M36),'Referencia FIELD'!$D$2:$G$205,2,0)/1000)))/VLOOKUP(CONCATENATE(I36,K36,M36),'Referencia FIELD'!$D$2:$G$205,4,0)),2)</f>
        <v>#N/A</v>
      </c>
      <c r="W36" s="18"/>
      <c r="X36" s="18"/>
    </row>
    <row r="37" spans="1:24" x14ac:dyDescent="0.25">
      <c r="A37" s="18"/>
      <c r="B37" s="18">
        <v>28</v>
      </c>
      <c r="C37" s="69"/>
      <c r="D37" s="70"/>
      <c r="E37" s="70"/>
      <c r="F37" s="70"/>
      <c r="G37" s="71"/>
      <c r="H37" s="31"/>
      <c r="I37" s="14"/>
      <c r="K37" s="14"/>
      <c r="M37" s="14"/>
      <c r="O37" s="15"/>
      <c r="Q37" s="35" t="e">
        <f>+ROUNDDOWN(VLOOKUP(CONCATENATE(I37,K37,M37),'Referencia FIELD'!$D$2:$G$205,2,0)*EXP(-EXP(VLOOKUP(CONCATENATE(I37,K37,M37),'Referencia FIELD'!$D$2:$G$205,3,0)-(VLOOKUP(CONCATENATE(I37,K37,M37),'Referencia FIELD'!$D$2:$G$205,4,0)*O37))),0)</f>
        <v>#N/A</v>
      </c>
      <c r="R37" s="19"/>
      <c r="S37" s="36" t="e">
        <f>+ROUNDUP(((VLOOKUP(CONCATENATE(I37,K37,M37),'Referencia FIELD'!$D$2:$G$205,3,0)-LN(LN(VLOOKUP(CONCATENATE(I37,K37,M37),'Referencia FIELD'!$D$2:$G$205,2,0)/800)))/VLOOKUP(CONCATENATE(I37,K37,M37),'Referencia FIELD'!$D$2:$G$205,4,0)),2)</f>
        <v>#N/A</v>
      </c>
      <c r="T37" s="34"/>
      <c r="U37" s="36" t="e">
        <f>+ROUNDUP(((VLOOKUP(CONCATENATE(I37,K37,M37),'Referencia FIELD'!$D$2:$G$205,3,0)-LN(LN(VLOOKUP(CONCATENATE(I37,K37,M37),'Referencia FIELD'!$D$2:$G$205,2,0)/1000)))/VLOOKUP(CONCATENATE(I37,K37,M37),'Referencia FIELD'!$D$2:$G$205,4,0)),2)</f>
        <v>#N/A</v>
      </c>
      <c r="W37" s="18"/>
      <c r="X37" s="18"/>
    </row>
    <row r="38" spans="1:24" x14ac:dyDescent="0.25">
      <c r="A38" s="18"/>
      <c r="B38" s="18">
        <v>29</v>
      </c>
      <c r="C38" s="69"/>
      <c r="D38" s="70"/>
      <c r="E38" s="70"/>
      <c r="F38" s="70"/>
      <c r="G38" s="71"/>
      <c r="H38" s="31"/>
      <c r="I38" s="14"/>
      <c r="K38" s="14"/>
      <c r="M38" s="14"/>
      <c r="O38" s="15"/>
      <c r="Q38" s="35" t="e">
        <f>+ROUNDDOWN(VLOOKUP(CONCATENATE(I38,K38,M38),'Referencia FIELD'!$D$2:$G$205,2,0)*EXP(-EXP(VLOOKUP(CONCATENATE(I38,K38,M38),'Referencia FIELD'!$D$2:$G$205,3,0)-(VLOOKUP(CONCATENATE(I38,K38,M38),'Referencia FIELD'!$D$2:$G$205,4,0)*O38))),0)</f>
        <v>#N/A</v>
      </c>
      <c r="R38" s="19"/>
      <c r="S38" s="36" t="e">
        <f>+ROUNDUP(((VLOOKUP(CONCATENATE(I38,K38,M38),'Referencia FIELD'!$D$2:$G$205,3,0)-LN(LN(VLOOKUP(CONCATENATE(I38,K38,M38),'Referencia FIELD'!$D$2:$G$205,2,0)/800)))/VLOOKUP(CONCATENATE(I38,K38,M38),'Referencia FIELD'!$D$2:$G$205,4,0)),2)</f>
        <v>#N/A</v>
      </c>
      <c r="T38" s="34"/>
      <c r="U38" s="36" t="e">
        <f>+ROUNDUP(((VLOOKUP(CONCATENATE(I38,K38,M38),'Referencia FIELD'!$D$2:$G$205,3,0)-LN(LN(VLOOKUP(CONCATENATE(I38,K38,M38),'Referencia FIELD'!$D$2:$G$205,2,0)/1000)))/VLOOKUP(CONCATENATE(I38,K38,M38),'Referencia FIELD'!$D$2:$G$205,4,0)),2)</f>
        <v>#N/A</v>
      </c>
      <c r="W38" s="18"/>
      <c r="X38" s="18"/>
    </row>
    <row r="39" spans="1:24" x14ac:dyDescent="0.25">
      <c r="A39" s="18"/>
      <c r="B39" s="18">
        <v>30</v>
      </c>
      <c r="C39" s="69"/>
      <c r="D39" s="70"/>
      <c r="E39" s="70"/>
      <c r="F39" s="70"/>
      <c r="G39" s="71"/>
      <c r="H39" s="31"/>
      <c r="I39" s="14"/>
      <c r="K39" s="14"/>
      <c r="M39" s="14"/>
      <c r="O39" s="15"/>
      <c r="Q39" s="35" t="e">
        <f>+ROUNDDOWN(VLOOKUP(CONCATENATE(I39,K39,M39),'Referencia FIELD'!$D$2:$G$205,2,0)*EXP(-EXP(VLOOKUP(CONCATENATE(I39,K39,M39),'Referencia FIELD'!$D$2:$G$205,3,0)-(VLOOKUP(CONCATENATE(I39,K39,M39),'Referencia FIELD'!$D$2:$G$205,4,0)*O39))),0)</f>
        <v>#N/A</v>
      </c>
      <c r="R39" s="19"/>
      <c r="S39" s="36" t="e">
        <f>+ROUNDUP(((VLOOKUP(CONCATENATE(I39,K39,M39),'Referencia FIELD'!$D$2:$G$205,3,0)-LN(LN(VLOOKUP(CONCATENATE(I39,K39,M39),'Referencia FIELD'!$D$2:$G$205,2,0)/800)))/VLOOKUP(CONCATENATE(I39,K39,M39),'Referencia FIELD'!$D$2:$G$205,4,0)),2)</f>
        <v>#N/A</v>
      </c>
      <c r="T39" s="34"/>
      <c r="U39" s="36" t="e">
        <f>+ROUNDUP(((VLOOKUP(CONCATENATE(I39,K39,M39),'Referencia FIELD'!$D$2:$G$205,3,0)-LN(LN(VLOOKUP(CONCATENATE(I39,K39,M39),'Referencia FIELD'!$D$2:$G$205,2,0)/1000)))/VLOOKUP(CONCATENATE(I39,K39,M39),'Referencia FIELD'!$D$2:$G$205,4,0)),2)</f>
        <v>#N/A</v>
      </c>
      <c r="W39" s="18"/>
      <c r="X39" s="18"/>
    </row>
    <row r="40" spans="1:24" x14ac:dyDescent="0.25">
      <c r="A40" s="18"/>
      <c r="B40" s="18">
        <v>31</v>
      </c>
      <c r="C40" s="69"/>
      <c r="D40" s="70"/>
      <c r="E40" s="70"/>
      <c r="F40" s="70"/>
      <c r="G40" s="71"/>
      <c r="H40" s="31"/>
      <c r="I40" s="14"/>
      <c r="K40" s="14"/>
      <c r="M40" s="14"/>
      <c r="O40" s="15"/>
      <c r="Q40" s="35" t="e">
        <f>+ROUNDDOWN(VLOOKUP(CONCATENATE(I40,K40,M40),'Referencia FIELD'!$D$2:$G$205,2,0)*EXP(-EXP(VLOOKUP(CONCATENATE(I40,K40,M40),'Referencia FIELD'!$D$2:$G$205,3,0)-(VLOOKUP(CONCATENATE(I40,K40,M40),'Referencia FIELD'!$D$2:$G$205,4,0)*O40))),0)</f>
        <v>#N/A</v>
      </c>
      <c r="R40" s="19"/>
      <c r="S40" s="36" t="e">
        <f>+ROUNDUP(((VLOOKUP(CONCATENATE(I40,K40,M40),'Referencia FIELD'!$D$2:$G$205,3,0)-LN(LN(VLOOKUP(CONCATENATE(I40,K40,M40),'Referencia FIELD'!$D$2:$G$205,2,0)/800)))/VLOOKUP(CONCATENATE(I40,K40,M40),'Referencia FIELD'!$D$2:$G$205,4,0)),2)</f>
        <v>#N/A</v>
      </c>
      <c r="T40" s="34"/>
      <c r="U40" s="36" t="e">
        <f>+ROUNDUP(((VLOOKUP(CONCATENATE(I40,K40,M40),'Referencia FIELD'!$D$2:$G$205,3,0)-LN(LN(VLOOKUP(CONCATENATE(I40,K40,M40),'Referencia FIELD'!$D$2:$G$205,2,0)/1000)))/VLOOKUP(CONCATENATE(I40,K40,M40),'Referencia FIELD'!$D$2:$G$205,4,0)),2)</f>
        <v>#N/A</v>
      </c>
      <c r="W40" s="18"/>
      <c r="X40" s="18"/>
    </row>
    <row r="41" spans="1:24" x14ac:dyDescent="0.25">
      <c r="A41" s="18"/>
      <c r="B41" s="18">
        <v>32</v>
      </c>
      <c r="C41" s="69"/>
      <c r="D41" s="70"/>
      <c r="E41" s="70"/>
      <c r="F41" s="70"/>
      <c r="G41" s="71"/>
      <c r="H41" s="31"/>
      <c r="I41" s="14"/>
      <c r="K41" s="14"/>
      <c r="M41" s="14"/>
      <c r="O41" s="15"/>
      <c r="Q41" s="35" t="e">
        <f>+ROUNDDOWN(VLOOKUP(CONCATENATE(I41,K41,M41),'Referencia FIELD'!$D$2:$G$205,2,0)*EXP(-EXP(VLOOKUP(CONCATENATE(I41,K41,M41),'Referencia FIELD'!$D$2:$G$205,3,0)-(VLOOKUP(CONCATENATE(I41,K41,M41),'Referencia FIELD'!$D$2:$G$205,4,0)*O41))),0)</f>
        <v>#N/A</v>
      </c>
      <c r="R41" s="19"/>
      <c r="S41" s="36" t="e">
        <f>+ROUNDUP(((VLOOKUP(CONCATENATE(I41,K41,M41),'Referencia FIELD'!$D$2:$G$205,3,0)-LN(LN(VLOOKUP(CONCATENATE(I41,K41,M41),'Referencia FIELD'!$D$2:$G$205,2,0)/800)))/VLOOKUP(CONCATENATE(I41,K41,M41),'Referencia FIELD'!$D$2:$G$205,4,0)),2)</f>
        <v>#N/A</v>
      </c>
      <c r="T41" s="34"/>
      <c r="U41" s="36" t="e">
        <f>+ROUNDUP(((VLOOKUP(CONCATENATE(I41,K41,M41),'Referencia FIELD'!$D$2:$G$205,3,0)-LN(LN(VLOOKUP(CONCATENATE(I41,K41,M41),'Referencia FIELD'!$D$2:$G$205,2,0)/1000)))/VLOOKUP(CONCATENATE(I41,K41,M41),'Referencia FIELD'!$D$2:$G$205,4,0)),2)</f>
        <v>#N/A</v>
      </c>
      <c r="W41" s="18"/>
      <c r="X41" s="18"/>
    </row>
    <row r="42" spans="1:24" x14ac:dyDescent="0.25">
      <c r="A42" s="18"/>
      <c r="B42" s="18">
        <v>33</v>
      </c>
      <c r="C42" s="69"/>
      <c r="D42" s="70"/>
      <c r="E42" s="70"/>
      <c r="F42" s="70"/>
      <c r="G42" s="71"/>
      <c r="H42" s="31"/>
      <c r="I42" s="14"/>
      <c r="K42" s="14"/>
      <c r="M42" s="14"/>
      <c r="O42" s="15"/>
      <c r="Q42" s="35" t="e">
        <f>+ROUNDDOWN(VLOOKUP(CONCATENATE(I42,K42,M42),'Referencia FIELD'!$D$2:$G$205,2,0)*EXP(-EXP(VLOOKUP(CONCATENATE(I42,K42,M42),'Referencia FIELD'!$D$2:$G$205,3,0)-(VLOOKUP(CONCATENATE(I42,K42,M42),'Referencia FIELD'!$D$2:$G$205,4,0)*O42))),0)</f>
        <v>#N/A</v>
      </c>
      <c r="R42" s="19"/>
      <c r="S42" s="36" t="e">
        <f>+ROUNDUP(((VLOOKUP(CONCATENATE(I42,K42,M42),'Referencia FIELD'!$D$2:$G$205,3,0)-LN(LN(VLOOKUP(CONCATENATE(I42,K42,M42),'Referencia FIELD'!$D$2:$G$205,2,0)/800)))/VLOOKUP(CONCATENATE(I42,K42,M42),'Referencia FIELD'!$D$2:$G$205,4,0)),2)</f>
        <v>#N/A</v>
      </c>
      <c r="T42" s="34"/>
      <c r="U42" s="36" t="e">
        <f>+ROUNDUP(((VLOOKUP(CONCATENATE(I42,K42,M42),'Referencia FIELD'!$D$2:$G$205,3,0)-LN(LN(VLOOKUP(CONCATENATE(I42,K42,M42),'Referencia FIELD'!$D$2:$G$205,2,0)/1000)))/VLOOKUP(CONCATENATE(I42,K42,M42),'Referencia FIELD'!$D$2:$G$205,4,0)),2)</f>
        <v>#N/A</v>
      </c>
      <c r="W42" s="18"/>
      <c r="X42" s="18"/>
    </row>
    <row r="43" spans="1:24" x14ac:dyDescent="0.25">
      <c r="A43" s="18"/>
      <c r="B43" s="18">
        <v>34</v>
      </c>
      <c r="C43" s="69"/>
      <c r="D43" s="70"/>
      <c r="E43" s="70"/>
      <c r="F43" s="70"/>
      <c r="G43" s="71"/>
      <c r="H43" s="31"/>
      <c r="I43" s="14"/>
      <c r="K43" s="14"/>
      <c r="M43" s="14"/>
      <c r="O43" s="15"/>
      <c r="Q43" s="35" t="e">
        <f>+ROUNDDOWN(VLOOKUP(CONCATENATE(I43,K43,M43),'Referencia FIELD'!$D$2:$G$205,2,0)*EXP(-EXP(VLOOKUP(CONCATENATE(I43,K43,M43),'Referencia FIELD'!$D$2:$G$205,3,0)-(VLOOKUP(CONCATENATE(I43,K43,M43),'Referencia FIELD'!$D$2:$G$205,4,0)*O43))),0)</f>
        <v>#N/A</v>
      </c>
      <c r="R43" s="19"/>
      <c r="S43" s="36" t="e">
        <f>+ROUNDUP(((VLOOKUP(CONCATENATE(I43,K43,M43),'Referencia FIELD'!$D$2:$G$205,3,0)-LN(LN(VLOOKUP(CONCATENATE(I43,K43,M43),'Referencia FIELD'!$D$2:$G$205,2,0)/800)))/VLOOKUP(CONCATENATE(I43,K43,M43),'Referencia FIELD'!$D$2:$G$205,4,0)),2)</f>
        <v>#N/A</v>
      </c>
      <c r="T43" s="34"/>
      <c r="U43" s="36" t="e">
        <f>+ROUNDUP(((VLOOKUP(CONCATENATE(I43,K43,M43),'Referencia FIELD'!$D$2:$G$205,3,0)-LN(LN(VLOOKUP(CONCATENATE(I43,K43,M43),'Referencia FIELD'!$D$2:$G$205,2,0)/1000)))/VLOOKUP(CONCATENATE(I43,K43,M43),'Referencia FIELD'!$D$2:$G$205,4,0)),2)</f>
        <v>#N/A</v>
      </c>
      <c r="W43" s="18"/>
      <c r="X43" s="18"/>
    </row>
    <row r="44" spans="1:24" x14ac:dyDescent="0.25">
      <c r="A44" s="18"/>
      <c r="B44" s="18">
        <v>35</v>
      </c>
      <c r="C44" s="69"/>
      <c r="D44" s="70"/>
      <c r="E44" s="70"/>
      <c r="F44" s="70"/>
      <c r="G44" s="71"/>
      <c r="H44" s="31"/>
      <c r="I44" s="14"/>
      <c r="K44" s="14"/>
      <c r="M44" s="14"/>
      <c r="O44" s="15"/>
      <c r="Q44" s="35" t="e">
        <f>+ROUNDDOWN(VLOOKUP(CONCATENATE(I44,K44,M44),'Referencia FIELD'!$D$2:$G$205,2,0)*EXP(-EXP(VLOOKUP(CONCATENATE(I44,K44,M44),'Referencia FIELD'!$D$2:$G$205,3,0)-(VLOOKUP(CONCATENATE(I44,K44,M44),'Referencia FIELD'!$D$2:$G$205,4,0)*O44))),0)</f>
        <v>#N/A</v>
      </c>
      <c r="R44" s="19"/>
      <c r="S44" s="36" t="e">
        <f>+ROUNDUP(((VLOOKUP(CONCATENATE(I44,K44,M44),'Referencia FIELD'!$D$2:$G$205,3,0)-LN(LN(VLOOKUP(CONCATENATE(I44,K44,M44),'Referencia FIELD'!$D$2:$G$205,2,0)/800)))/VLOOKUP(CONCATENATE(I44,K44,M44),'Referencia FIELD'!$D$2:$G$205,4,0)),2)</f>
        <v>#N/A</v>
      </c>
      <c r="T44" s="34"/>
      <c r="U44" s="36" t="e">
        <f>+ROUNDUP(((VLOOKUP(CONCATENATE(I44,K44,M44),'Referencia FIELD'!$D$2:$G$205,3,0)-LN(LN(VLOOKUP(CONCATENATE(I44,K44,M44),'Referencia FIELD'!$D$2:$G$205,2,0)/1000)))/VLOOKUP(CONCATENATE(I44,K44,M44),'Referencia FIELD'!$D$2:$G$205,4,0)),2)</f>
        <v>#N/A</v>
      </c>
      <c r="W44" s="18"/>
      <c r="X44" s="18"/>
    </row>
    <row r="45" spans="1:24" x14ac:dyDescent="0.25">
      <c r="A45" s="18"/>
      <c r="B45" s="18">
        <v>36</v>
      </c>
      <c r="C45" s="69"/>
      <c r="D45" s="70"/>
      <c r="E45" s="70"/>
      <c r="F45" s="70"/>
      <c r="G45" s="71"/>
      <c r="H45" s="31"/>
      <c r="I45" s="14"/>
      <c r="K45" s="14"/>
      <c r="M45" s="14"/>
      <c r="O45" s="15"/>
      <c r="Q45" s="35" t="e">
        <f>+ROUNDDOWN(VLOOKUP(CONCATENATE(I45,K45,M45),'Referencia FIELD'!$D$2:$G$205,2,0)*EXP(-EXP(VLOOKUP(CONCATENATE(I45,K45,M45),'Referencia FIELD'!$D$2:$G$205,3,0)-(VLOOKUP(CONCATENATE(I45,K45,M45),'Referencia FIELD'!$D$2:$G$205,4,0)*O45))),0)</f>
        <v>#N/A</v>
      </c>
      <c r="R45" s="19"/>
      <c r="S45" s="36" t="e">
        <f>+ROUNDUP(((VLOOKUP(CONCATENATE(I45,K45,M45),'Referencia FIELD'!$D$2:$G$205,3,0)-LN(LN(VLOOKUP(CONCATENATE(I45,K45,M45),'Referencia FIELD'!$D$2:$G$205,2,0)/800)))/VLOOKUP(CONCATENATE(I45,K45,M45),'Referencia FIELD'!$D$2:$G$205,4,0)),2)</f>
        <v>#N/A</v>
      </c>
      <c r="T45" s="34"/>
      <c r="U45" s="36" t="e">
        <f>+ROUNDUP(((VLOOKUP(CONCATENATE(I45,K45,M45),'Referencia FIELD'!$D$2:$G$205,3,0)-LN(LN(VLOOKUP(CONCATENATE(I45,K45,M45),'Referencia FIELD'!$D$2:$G$205,2,0)/1000)))/VLOOKUP(CONCATENATE(I45,K45,M45),'Referencia FIELD'!$D$2:$G$205,4,0)),2)</f>
        <v>#N/A</v>
      </c>
      <c r="W45" s="18"/>
      <c r="X45" s="18"/>
    </row>
    <row r="46" spans="1:24" x14ac:dyDescent="0.25">
      <c r="A46" s="18"/>
      <c r="B46" s="18">
        <v>37</v>
      </c>
      <c r="C46" s="69"/>
      <c r="D46" s="70"/>
      <c r="E46" s="70"/>
      <c r="F46" s="70"/>
      <c r="G46" s="71"/>
      <c r="H46" s="31"/>
      <c r="I46" s="14"/>
      <c r="K46" s="14"/>
      <c r="M46" s="14"/>
      <c r="O46" s="15"/>
      <c r="Q46" s="35" t="e">
        <f>+ROUNDDOWN(VLOOKUP(CONCATENATE(I46,K46,M46),'Referencia FIELD'!$D$2:$G$205,2,0)*EXP(-EXP(VLOOKUP(CONCATENATE(I46,K46,M46),'Referencia FIELD'!$D$2:$G$205,3,0)-(VLOOKUP(CONCATENATE(I46,K46,M46),'Referencia FIELD'!$D$2:$G$205,4,0)*O46))),0)</f>
        <v>#N/A</v>
      </c>
      <c r="R46" s="19"/>
      <c r="S46" s="36" t="e">
        <f>+ROUNDUP(((VLOOKUP(CONCATENATE(I46,K46,M46),'Referencia FIELD'!$D$2:$G$205,3,0)-LN(LN(VLOOKUP(CONCATENATE(I46,K46,M46),'Referencia FIELD'!$D$2:$G$205,2,0)/800)))/VLOOKUP(CONCATENATE(I46,K46,M46),'Referencia FIELD'!$D$2:$G$205,4,0)),2)</f>
        <v>#N/A</v>
      </c>
      <c r="T46" s="34"/>
      <c r="U46" s="36" t="e">
        <f>+ROUNDUP(((VLOOKUP(CONCATENATE(I46,K46,M46),'Referencia FIELD'!$D$2:$G$205,3,0)-LN(LN(VLOOKUP(CONCATENATE(I46,K46,M46),'Referencia FIELD'!$D$2:$G$205,2,0)/1000)))/VLOOKUP(CONCATENATE(I46,K46,M46),'Referencia FIELD'!$D$2:$G$205,4,0)),2)</f>
        <v>#N/A</v>
      </c>
      <c r="W46" s="18"/>
      <c r="X46" s="18"/>
    </row>
    <row r="47" spans="1:24" x14ac:dyDescent="0.25">
      <c r="A47" s="18"/>
      <c r="B47" s="18">
        <v>38</v>
      </c>
      <c r="C47" s="69"/>
      <c r="D47" s="70"/>
      <c r="E47" s="70"/>
      <c r="F47" s="70"/>
      <c r="G47" s="71"/>
      <c r="H47" s="31"/>
      <c r="I47" s="14"/>
      <c r="K47" s="14"/>
      <c r="M47" s="14"/>
      <c r="O47" s="15"/>
      <c r="Q47" s="35" t="e">
        <f>+ROUNDDOWN(VLOOKUP(CONCATENATE(I47,K47,M47),'Referencia FIELD'!$D$2:$G$205,2,0)*EXP(-EXP(VLOOKUP(CONCATENATE(I47,K47,M47),'Referencia FIELD'!$D$2:$G$205,3,0)-(VLOOKUP(CONCATENATE(I47,K47,M47),'Referencia FIELD'!$D$2:$G$205,4,0)*O47))),0)</f>
        <v>#N/A</v>
      </c>
      <c r="R47" s="19"/>
      <c r="S47" s="36" t="e">
        <f>+ROUNDUP(((VLOOKUP(CONCATENATE(I47,K47,M47),'Referencia FIELD'!$D$2:$G$205,3,0)-LN(LN(VLOOKUP(CONCATENATE(I47,K47,M47),'Referencia FIELD'!$D$2:$G$205,2,0)/800)))/VLOOKUP(CONCATENATE(I47,K47,M47),'Referencia FIELD'!$D$2:$G$205,4,0)),2)</f>
        <v>#N/A</v>
      </c>
      <c r="T47" s="34"/>
      <c r="U47" s="36" t="e">
        <f>+ROUNDUP(((VLOOKUP(CONCATENATE(I47,K47,M47),'Referencia FIELD'!$D$2:$G$205,3,0)-LN(LN(VLOOKUP(CONCATENATE(I47,K47,M47),'Referencia FIELD'!$D$2:$G$205,2,0)/1000)))/VLOOKUP(CONCATENATE(I47,K47,M47),'Referencia FIELD'!$D$2:$G$205,4,0)),2)</f>
        <v>#N/A</v>
      </c>
      <c r="W47" s="18"/>
      <c r="X47" s="18"/>
    </row>
    <row r="48" spans="1:24" x14ac:dyDescent="0.25">
      <c r="A48" s="18"/>
      <c r="B48" s="18">
        <v>39</v>
      </c>
      <c r="C48" s="69"/>
      <c r="D48" s="70"/>
      <c r="E48" s="70"/>
      <c r="F48" s="70"/>
      <c r="G48" s="71"/>
      <c r="H48" s="31"/>
      <c r="I48" s="14"/>
      <c r="K48" s="14"/>
      <c r="M48" s="14"/>
      <c r="O48" s="15"/>
      <c r="Q48" s="35" t="e">
        <f>+ROUNDDOWN(VLOOKUP(CONCATENATE(I48,K48,M48),'Referencia FIELD'!$D$2:$G$205,2,0)*EXP(-EXP(VLOOKUP(CONCATENATE(I48,K48,M48),'Referencia FIELD'!$D$2:$G$205,3,0)-(VLOOKUP(CONCATENATE(I48,K48,M48),'Referencia FIELD'!$D$2:$G$205,4,0)*O48))),0)</f>
        <v>#N/A</v>
      </c>
      <c r="R48" s="19"/>
      <c r="S48" s="36" t="e">
        <f>+ROUNDUP(((VLOOKUP(CONCATENATE(I48,K48,M48),'Referencia FIELD'!$D$2:$G$205,3,0)-LN(LN(VLOOKUP(CONCATENATE(I48,K48,M48),'Referencia FIELD'!$D$2:$G$205,2,0)/800)))/VLOOKUP(CONCATENATE(I48,K48,M48),'Referencia FIELD'!$D$2:$G$205,4,0)),2)</f>
        <v>#N/A</v>
      </c>
      <c r="T48" s="34"/>
      <c r="U48" s="36" t="e">
        <f>+ROUNDUP(((VLOOKUP(CONCATENATE(I48,K48,M48),'Referencia FIELD'!$D$2:$G$205,3,0)-LN(LN(VLOOKUP(CONCATENATE(I48,K48,M48),'Referencia FIELD'!$D$2:$G$205,2,0)/1000)))/VLOOKUP(CONCATENATE(I48,K48,M48),'Referencia FIELD'!$D$2:$G$205,4,0)),2)</f>
        <v>#N/A</v>
      </c>
      <c r="W48" s="18"/>
      <c r="X48" s="18"/>
    </row>
    <row r="49" spans="1:24" x14ac:dyDescent="0.25">
      <c r="A49" s="18"/>
      <c r="B49" s="18">
        <v>40</v>
      </c>
      <c r="C49" s="69"/>
      <c r="D49" s="70"/>
      <c r="E49" s="70"/>
      <c r="F49" s="70"/>
      <c r="G49" s="71"/>
      <c r="H49" s="31"/>
      <c r="I49" s="14"/>
      <c r="K49" s="14"/>
      <c r="M49" s="14"/>
      <c r="O49" s="15"/>
      <c r="Q49" s="35" t="e">
        <f>+ROUNDDOWN(VLOOKUP(CONCATENATE(I49,K49,M49),'Referencia FIELD'!$D$2:$G$205,2,0)*EXP(-EXP(VLOOKUP(CONCATENATE(I49,K49,M49),'Referencia FIELD'!$D$2:$G$205,3,0)-(VLOOKUP(CONCATENATE(I49,K49,M49),'Referencia FIELD'!$D$2:$G$205,4,0)*O49))),0)</f>
        <v>#N/A</v>
      </c>
      <c r="R49" s="19"/>
      <c r="S49" s="36" t="e">
        <f>+ROUNDUP(((VLOOKUP(CONCATENATE(I49,K49,M49),'Referencia FIELD'!$D$2:$G$205,3,0)-LN(LN(VLOOKUP(CONCATENATE(I49,K49,M49),'Referencia FIELD'!$D$2:$G$205,2,0)/800)))/VLOOKUP(CONCATENATE(I49,K49,M49),'Referencia FIELD'!$D$2:$G$205,4,0)),2)</f>
        <v>#N/A</v>
      </c>
      <c r="T49" s="34"/>
      <c r="U49" s="36" t="e">
        <f>+ROUNDUP(((VLOOKUP(CONCATENATE(I49,K49,M49),'Referencia FIELD'!$D$2:$G$205,3,0)-LN(LN(VLOOKUP(CONCATENATE(I49,K49,M49),'Referencia FIELD'!$D$2:$G$205,2,0)/1000)))/VLOOKUP(CONCATENATE(I49,K49,M49),'Referencia FIELD'!$D$2:$G$205,4,0)),2)</f>
        <v>#N/A</v>
      </c>
      <c r="W49" s="18"/>
      <c r="X49" s="18"/>
    </row>
    <row r="50" spans="1:24" x14ac:dyDescent="0.25">
      <c r="A50" s="18"/>
      <c r="B50" s="18">
        <v>41</v>
      </c>
      <c r="C50" s="69"/>
      <c r="D50" s="70"/>
      <c r="E50" s="70"/>
      <c r="F50" s="70"/>
      <c r="G50" s="71"/>
      <c r="H50" s="31"/>
      <c r="I50" s="14"/>
      <c r="K50" s="14"/>
      <c r="M50" s="14"/>
      <c r="O50" s="15"/>
      <c r="Q50" s="35" t="e">
        <f>+ROUNDDOWN(VLOOKUP(CONCATENATE(I50,K50,M50),'Referencia FIELD'!$D$2:$G$205,2,0)*EXP(-EXP(VLOOKUP(CONCATENATE(I50,K50,M50),'Referencia FIELD'!$D$2:$G$205,3,0)-(VLOOKUP(CONCATENATE(I50,K50,M50),'Referencia FIELD'!$D$2:$G$205,4,0)*O50))),0)</f>
        <v>#N/A</v>
      </c>
      <c r="R50" s="19"/>
      <c r="S50" s="36" t="e">
        <f>+ROUNDUP(((VLOOKUP(CONCATENATE(I50,K50,M50),'Referencia FIELD'!$D$2:$G$205,3,0)-LN(LN(VLOOKUP(CONCATENATE(I50,K50,M50),'Referencia FIELD'!$D$2:$G$205,2,0)/800)))/VLOOKUP(CONCATENATE(I50,K50,M50),'Referencia FIELD'!$D$2:$G$205,4,0)),2)</f>
        <v>#N/A</v>
      </c>
      <c r="T50" s="34"/>
      <c r="U50" s="36" t="e">
        <f>+ROUNDUP(((VLOOKUP(CONCATENATE(I50,K50,M50),'Referencia FIELD'!$D$2:$G$205,3,0)-LN(LN(VLOOKUP(CONCATENATE(I50,K50,M50),'Referencia FIELD'!$D$2:$G$205,2,0)/1000)))/VLOOKUP(CONCATENATE(I50,K50,M50),'Referencia FIELD'!$D$2:$G$205,4,0)),2)</f>
        <v>#N/A</v>
      </c>
      <c r="W50" s="18"/>
      <c r="X50" s="18"/>
    </row>
    <row r="51" spans="1:24" x14ac:dyDescent="0.25">
      <c r="A51" s="18"/>
      <c r="B51" s="18">
        <v>42</v>
      </c>
      <c r="C51" s="69"/>
      <c r="D51" s="70"/>
      <c r="E51" s="70"/>
      <c r="F51" s="70"/>
      <c r="G51" s="71"/>
      <c r="H51" s="31"/>
      <c r="I51" s="14"/>
      <c r="K51" s="14"/>
      <c r="M51" s="14"/>
      <c r="O51" s="15"/>
      <c r="Q51" s="35" t="e">
        <f>+ROUNDDOWN(VLOOKUP(CONCATENATE(I51,K51,M51),'Referencia FIELD'!$D$2:$G$205,2,0)*EXP(-EXP(VLOOKUP(CONCATENATE(I51,K51,M51),'Referencia FIELD'!$D$2:$G$205,3,0)-(VLOOKUP(CONCATENATE(I51,K51,M51),'Referencia FIELD'!$D$2:$G$205,4,0)*O51))),0)</f>
        <v>#N/A</v>
      </c>
      <c r="R51" s="19"/>
      <c r="S51" s="36" t="e">
        <f>+ROUNDUP(((VLOOKUP(CONCATENATE(I51,K51,M51),'Referencia FIELD'!$D$2:$G$205,3,0)-LN(LN(VLOOKUP(CONCATENATE(I51,K51,M51),'Referencia FIELD'!$D$2:$G$205,2,0)/800)))/VLOOKUP(CONCATENATE(I51,K51,M51),'Referencia FIELD'!$D$2:$G$205,4,0)),2)</f>
        <v>#N/A</v>
      </c>
      <c r="T51" s="34"/>
      <c r="U51" s="36" t="e">
        <f>+ROUNDUP(((VLOOKUP(CONCATENATE(I51,K51,M51),'Referencia FIELD'!$D$2:$G$205,3,0)-LN(LN(VLOOKUP(CONCATENATE(I51,K51,M51),'Referencia FIELD'!$D$2:$G$205,2,0)/1000)))/VLOOKUP(CONCATENATE(I51,K51,M51),'Referencia FIELD'!$D$2:$G$205,4,0)),2)</f>
        <v>#N/A</v>
      </c>
      <c r="W51" s="18"/>
      <c r="X51" s="18"/>
    </row>
    <row r="52" spans="1:24" x14ac:dyDescent="0.25">
      <c r="A52" s="18"/>
      <c r="B52" s="18">
        <v>43</v>
      </c>
      <c r="C52" s="69"/>
      <c r="D52" s="70"/>
      <c r="E52" s="70"/>
      <c r="F52" s="70"/>
      <c r="G52" s="71"/>
      <c r="H52" s="31"/>
      <c r="I52" s="14"/>
      <c r="K52" s="14"/>
      <c r="M52" s="14"/>
      <c r="O52" s="15"/>
      <c r="Q52" s="35" t="e">
        <f>+ROUNDDOWN(VLOOKUP(CONCATENATE(I52,K52,M52),'Referencia FIELD'!$D$2:$G$205,2,0)*EXP(-EXP(VLOOKUP(CONCATENATE(I52,K52,M52),'Referencia FIELD'!$D$2:$G$205,3,0)-(VLOOKUP(CONCATENATE(I52,K52,M52),'Referencia FIELD'!$D$2:$G$205,4,0)*O52))),0)</f>
        <v>#N/A</v>
      </c>
      <c r="R52" s="19"/>
      <c r="S52" s="36" t="e">
        <f>+ROUNDUP(((VLOOKUP(CONCATENATE(I52,K52,M52),'Referencia FIELD'!$D$2:$G$205,3,0)-LN(LN(VLOOKUP(CONCATENATE(I52,K52,M52),'Referencia FIELD'!$D$2:$G$205,2,0)/800)))/VLOOKUP(CONCATENATE(I52,K52,M52),'Referencia FIELD'!$D$2:$G$205,4,0)),2)</f>
        <v>#N/A</v>
      </c>
      <c r="T52" s="34"/>
      <c r="U52" s="36" t="e">
        <f>+ROUNDUP(((VLOOKUP(CONCATENATE(I52,K52,M52),'Referencia FIELD'!$D$2:$G$205,3,0)-LN(LN(VLOOKUP(CONCATENATE(I52,K52,M52),'Referencia FIELD'!$D$2:$G$205,2,0)/1000)))/VLOOKUP(CONCATENATE(I52,K52,M52),'Referencia FIELD'!$D$2:$G$205,4,0)),2)</f>
        <v>#N/A</v>
      </c>
      <c r="W52" s="18"/>
      <c r="X52" s="18"/>
    </row>
    <row r="53" spans="1:24" x14ac:dyDescent="0.25">
      <c r="A53" s="18"/>
      <c r="B53" s="18">
        <v>44</v>
      </c>
      <c r="C53" s="69"/>
      <c r="D53" s="70"/>
      <c r="E53" s="70"/>
      <c r="F53" s="70"/>
      <c r="G53" s="71"/>
      <c r="H53" s="31"/>
      <c r="I53" s="14"/>
      <c r="K53" s="14"/>
      <c r="M53" s="14"/>
      <c r="O53" s="15"/>
      <c r="Q53" s="35" t="e">
        <f>+ROUNDDOWN(VLOOKUP(CONCATENATE(I53,K53,M53),'Referencia FIELD'!$D$2:$G$205,2,0)*EXP(-EXP(VLOOKUP(CONCATENATE(I53,K53,M53),'Referencia FIELD'!$D$2:$G$205,3,0)-(VLOOKUP(CONCATENATE(I53,K53,M53),'Referencia FIELD'!$D$2:$G$205,4,0)*O53))),0)</f>
        <v>#N/A</v>
      </c>
      <c r="R53" s="19"/>
      <c r="S53" s="36" t="e">
        <f>+ROUNDUP(((VLOOKUP(CONCATENATE(I53,K53,M53),'Referencia FIELD'!$D$2:$G$205,3,0)-LN(LN(VLOOKUP(CONCATENATE(I53,K53,M53),'Referencia FIELD'!$D$2:$G$205,2,0)/800)))/VLOOKUP(CONCATENATE(I53,K53,M53),'Referencia FIELD'!$D$2:$G$205,4,0)),2)</f>
        <v>#N/A</v>
      </c>
      <c r="T53" s="34"/>
      <c r="U53" s="36" t="e">
        <f>+ROUNDUP(((VLOOKUP(CONCATENATE(I53,K53,M53),'Referencia FIELD'!$D$2:$G$205,3,0)-LN(LN(VLOOKUP(CONCATENATE(I53,K53,M53),'Referencia FIELD'!$D$2:$G$205,2,0)/1000)))/VLOOKUP(CONCATENATE(I53,K53,M53),'Referencia FIELD'!$D$2:$G$205,4,0)),2)</f>
        <v>#N/A</v>
      </c>
      <c r="W53" s="18"/>
      <c r="X53" s="18"/>
    </row>
    <row r="54" spans="1:24" x14ac:dyDescent="0.25">
      <c r="A54" s="18"/>
      <c r="B54" s="18">
        <v>45</v>
      </c>
      <c r="C54" s="69"/>
      <c r="D54" s="70"/>
      <c r="E54" s="70"/>
      <c r="F54" s="70"/>
      <c r="G54" s="71"/>
      <c r="H54" s="31"/>
      <c r="I54" s="14"/>
      <c r="K54" s="14"/>
      <c r="M54" s="14"/>
      <c r="O54" s="15"/>
      <c r="Q54" s="35" t="e">
        <f>+ROUNDDOWN(VLOOKUP(CONCATENATE(I54,K54,M54),'Referencia FIELD'!$D$2:$G$205,2,0)*EXP(-EXP(VLOOKUP(CONCATENATE(I54,K54,M54),'Referencia FIELD'!$D$2:$G$205,3,0)-(VLOOKUP(CONCATENATE(I54,K54,M54),'Referencia FIELD'!$D$2:$G$205,4,0)*O54))),0)</f>
        <v>#N/A</v>
      </c>
      <c r="R54" s="19"/>
      <c r="S54" s="36" t="e">
        <f>+ROUNDUP(((VLOOKUP(CONCATENATE(I54,K54,M54),'Referencia FIELD'!$D$2:$G$205,3,0)-LN(LN(VLOOKUP(CONCATENATE(I54,K54,M54),'Referencia FIELD'!$D$2:$G$205,2,0)/800)))/VLOOKUP(CONCATENATE(I54,K54,M54),'Referencia FIELD'!$D$2:$G$205,4,0)),2)</f>
        <v>#N/A</v>
      </c>
      <c r="T54" s="34"/>
      <c r="U54" s="36" t="e">
        <f>+ROUNDUP(((VLOOKUP(CONCATENATE(I54,K54,M54),'Referencia FIELD'!$D$2:$G$205,3,0)-LN(LN(VLOOKUP(CONCATENATE(I54,K54,M54),'Referencia FIELD'!$D$2:$G$205,2,0)/1000)))/VLOOKUP(CONCATENATE(I54,K54,M54),'Referencia FIELD'!$D$2:$G$205,4,0)),2)</f>
        <v>#N/A</v>
      </c>
      <c r="W54" s="18"/>
      <c r="X54" s="18"/>
    </row>
    <row r="55" spans="1:24" x14ac:dyDescent="0.25">
      <c r="A55" s="18"/>
      <c r="B55" s="18">
        <v>46</v>
      </c>
      <c r="C55" s="69"/>
      <c r="D55" s="70"/>
      <c r="E55" s="70"/>
      <c r="F55" s="70"/>
      <c r="G55" s="71"/>
      <c r="H55" s="31"/>
      <c r="I55" s="14"/>
      <c r="K55" s="14"/>
      <c r="M55" s="14"/>
      <c r="O55" s="15"/>
      <c r="Q55" s="35" t="e">
        <f>+ROUNDDOWN(VLOOKUP(CONCATENATE(I55,K55,M55),'Referencia FIELD'!$D$2:$G$205,2,0)*EXP(-EXP(VLOOKUP(CONCATENATE(I55,K55,M55),'Referencia FIELD'!$D$2:$G$205,3,0)-(VLOOKUP(CONCATENATE(I55,K55,M55),'Referencia FIELD'!$D$2:$G$205,4,0)*O55))),0)</f>
        <v>#N/A</v>
      </c>
      <c r="R55" s="19"/>
      <c r="S55" s="36" t="e">
        <f>+ROUNDUP(((VLOOKUP(CONCATENATE(I55,K55,M55),'Referencia FIELD'!$D$2:$G$205,3,0)-LN(LN(VLOOKUP(CONCATENATE(I55,K55,M55),'Referencia FIELD'!$D$2:$G$205,2,0)/800)))/VLOOKUP(CONCATENATE(I55,K55,M55),'Referencia FIELD'!$D$2:$G$205,4,0)),2)</f>
        <v>#N/A</v>
      </c>
      <c r="T55" s="34"/>
      <c r="U55" s="36" t="e">
        <f>+ROUNDUP(((VLOOKUP(CONCATENATE(I55,K55,M55),'Referencia FIELD'!$D$2:$G$205,3,0)-LN(LN(VLOOKUP(CONCATENATE(I55,K55,M55),'Referencia FIELD'!$D$2:$G$205,2,0)/1000)))/VLOOKUP(CONCATENATE(I55,K55,M55),'Referencia FIELD'!$D$2:$G$205,4,0)),2)</f>
        <v>#N/A</v>
      </c>
      <c r="W55" s="18"/>
      <c r="X55" s="18"/>
    </row>
    <row r="56" spans="1:24" x14ac:dyDescent="0.25">
      <c r="A56" s="18"/>
      <c r="B56" s="18">
        <v>47</v>
      </c>
      <c r="C56" s="69"/>
      <c r="D56" s="70"/>
      <c r="E56" s="70"/>
      <c r="F56" s="70"/>
      <c r="G56" s="71"/>
      <c r="H56" s="31"/>
      <c r="I56" s="14"/>
      <c r="K56" s="14"/>
      <c r="M56" s="14"/>
      <c r="O56" s="15"/>
      <c r="Q56" s="35" t="e">
        <f>+ROUNDDOWN(VLOOKUP(CONCATENATE(I56,K56,M56),'Referencia FIELD'!$D$2:$G$205,2,0)*EXP(-EXP(VLOOKUP(CONCATENATE(I56,K56,M56),'Referencia FIELD'!$D$2:$G$205,3,0)-(VLOOKUP(CONCATENATE(I56,K56,M56),'Referencia FIELD'!$D$2:$G$205,4,0)*O56))),0)</f>
        <v>#N/A</v>
      </c>
      <c r="R56" s="19"/>
      <c r="S56" s="36" t="e">
        <f>+ROUNDUP(((VLOOKUP(CONCATENATE(I56,K56,M56),'Referencia FIELD'!$D$2:$G$205,3,0)-LN(LN(VLOOKUP(CONCATENATE(I56,K56,M56),'Referencia FIELD'!$D$2:$G$205,2,0)/800)))/VLOOKUP(CONCATENATE(I56,K56,M56),'Referencia FIELD'!$D$2:$G$205,4,0)),2)</f>
        <v>#N/A</v>
      </c>
      <c r="T56" s="34"/>
      <c r="U56" s="36" t="e">
        <f>+ROUNDUP(((VLOOKUP(CONCATENATE(I56,K56,M56),'Referencia FIELD'!$D$2:$G$205,3,0)-LN(LN(VLOOKUP(CONCATENATE(I56,K56,M56),'Referencia FIELD'!$D$2:$G$205,2,0)/1000)))/VLOOKUP(CONCATENATE(I56,K56,M56),'Referencia FIELD'!$D$2:$G$205,4,0)),2)</f>
        <v>#N/A</v>
      </c>
      <c r="W56" s="18"/>
      <c r="X56" s="18"/>
    </row>
    <row r="57" spans="1:24" x14ac:dyDescent="0.25">
      <c r="A57" s="18"/>
      <c r="B57" s="18">
        <v>48</v>
      </c>
      <c r="C57" s="69"/>
      <c r="D57" s="70"/>
      <c r="E57" s="70"/>
      <c r="F57" s="70"/>
      <c r="G57" s="71"/>
      <c r="H57" s="31"/>
      <c r="I57" s="14"/>
      <c r="K57" s="14"/>
      <c r="M57" s="14"/>
      <c r="O57" s="15"/>
      <c r="Q57" s="35" t="e">
        <f>+ROUNDDOWN(VLOOKUP(CONCATENATE(I57,K57,M57),'Referencia FIELD'!$D$2:$G$205,2,0)*EXP(-EXP(VLOOKUP(CONCATENATE(I57,K57,M57),'Referencia FIELD'!$D$2:$G$205,3,0)-(VLOOKUP(CONCATENATE(I57,K57,M57),'Referencia FIELD'!$D$2:$G$205,4,0)*O57))),0)</f>
        <v>#N/A</v>
      </c>
      <c r="R57" s="19"/>
      <c r="S57" s="36" t="e">
        <f>+ROUNDUP(((VLOOKUP(CONCATENATE(I57,K57,M57),'Referencia FIELD'!$D$2:$G$205,3,0)-LN(LN(VLOOKUP(CONCATENATE(I57,K57,M57),'Referencia FIELD'!$D$2:$G$205,2,0)/800)))/VLOOKUP(CONCATENATE(I57,K57,M57),'Referencia FIELD'!$D$2:$G$205,4,0)),2)</f>
        <v>#N/A</v>
      </c>
      <c r="T57" s="34"/>
      <c r="U57" s="36" t="e">
        <f>+ROUNDUP(((VLOOKUP(CONCATENATE(I57,K57,M57),'Referencia FIELD'!$D$2:$G$205,3,0)-LN(LN(VLOOKUP(CONCATENATE(I57,K57,M57),'Referencia FIELD'!$D$2:$G$205,2,0)/1000)))/VLOOKUP(CONCATENATE(I57,K57,M57),'Referencia FIELD'!$D$2:$G$205,4,0)),2)</f>
        <v>#N/A</v>
      </c>
      <c r="W57" s="18"/>
      <c r="X57" s="18"/>
    </row>
    <row r="58" spans="1:24" x14ac:dyDescent="0.25">
      <c r="A58" s="18"/>
      <c r="B58" s="18">
        <v>49</v>
      </c>
      <c r="C58" s="69"/>
      <c r="D58" s="70"/>
      <c r="E58" s="70"/>
      <c r="F58" s="70"/>
      <c r="G58" s="71"/>
      <c r="H58" s="31"/>
      <c r="I58" s="14"/>
      <c r="K58" s="14"/>
      <c r="M58" s="14"/>
      <c r="O58" s="15"/>
      <c r="Q58" s="35" t="e">
        <f>+ROUNDDOWN(VLOOKUP(CONCATENATE(I58,K58,M58),'Referencia FIELD'!$D$2:$G$205,2,0)*EXP(-EXP(VLOOKUP(CONCATENATE(I58,K58,M58),'Referencia FIELD'!$D$2:$G$205,3,0)-(VLOOKUP(CONCATENATE(I58,K58,M58),'Referencia FIELD'!$D$2:$G$205,4,0)*O58))),0)</f>
        <v>#N/A</v>
      </c>
      <c r="R58" s="19"/>
      <c r="S58" s="36" t="e">
        <f>+ROUNDUP(((VLOOKUP(CONCATENATE(I58,K58,M58),'Referencia FIELD'!$D$2:$G$205,3,0)-LN(LN(VLOOKUP(CONCATENATE(I58,K58,M58),'Referencia FIELD'!$D$2:$G$205,2,0)/800)))/VLOOKUP(CONCATENATE(I58,K58,M58),'Referencia FIELD'!$D$2:$G$205,4,0)),2)</f>
        <v>#N/A</v>
      </c>
      <c r="T58" s="34"/>
      <c r="U58" s="36" t="e">
        <f>+ROUNDUP(((VLOOKUP(CONCATENATE(I58,K58,M58),'Referencia FIELD'!$D$2:$G$205,3,0)-LN(LN(VLOOKUP(CONCATENATE(I58,K58,M58),'Referencia FIELD'!$D$2:$G$205,2,0)/1000)))/VLOOKUP(CONCATENATE(I58,K58,M58),'Referencia FIELD'!$D$2:$G$205,4,0)),2)</f>
        <v>#N/A</v>
      </c>
      <c r="W58" s="18"/>
      <c r="X58" s="18"/>
    </row>
    <row r="59" spans="1:24" ht="15" thickBot="1" x14ac:dyDescent="0.3">
      <c r="A59" s="18"/>
      <c r="B59" s="18">
        <v>50</v>
      </c>
      <c r="C59" s="72"/>
      <c r="D59" s="73"/>
      <c r="E59" s="73"/>
      <c r="F59" s="73"/>
      <c r="G59" s="74"/>
      <c r="H59" s="31"/>
      <c r="I59" s="16"/>
      <c r="K59" s="16"/>
      <c r="M59" s="16"/>
      <c r="O59" s="17"/>
      <c r="Q59" s="37" t="e">
        <f>+ROUNDDOWN(VLOOKUP(CONCATENATE(I59,K59,M59),'Referencia FIELD'!$D$2:$G$205,2,0)*EXP(-EXP(VLOOKUP(CONCATENATE(I59,K59,M59),'Referencia FIELD'!$D$2:$G$205,3,0)-(VLOOKUP(CONCATENATE(I59,K59,M59),'Referencia FIELD'!$D$2:$G$205,4,0)*O59))),0)</f>
        <v>#N/A</v>
      </c>
      <c r="R59" s="19"/>
      <c r="S59" s="38" t="e">
        <f>+ROUNDUP(((VLOOKUP(CONCATENATE(I59,K59,M59),'Referencia FIELD'!$D$2:$G$205,3,0)-LN(LN(VLOOKUP(CONCATENATE(I59,K59,M59),'Referencia FIELD'!$D$2:$G$205,2,0)/800)))/VLOOKUP(CONCATENATE(I59,K59,M59),'Referencia FIELD'!$D$2:$G$205,4,0)),2)</f>
        <v>#N/A</v>
      </c>
      <c r="T59" s="34"/>
      <c r="U59" s="38" t="e">
        <f>+ROUNDUP(((VLOOKUP(CONCATENATE(I59,K59,M59),'Referencia FIELD'!$D$2:$G$205,3,0)-LN(LN(VLOOKUP(CONCATENATE(I59,K59,M59),'Referencia FIELD'!$D$2:$G$205,2,0)/1000)))/VLOOKUP(CONCATENATE(I59,K59,M59),'Referencia FIELD'!$D$2:$G$205,4,0)),2)</f>
        <v>#N/A</v>
      </c>
      <c r="W59" s="18"/>
      <c r="X59" s="18"/>
    </row>
    <row r="60" spans="1:24" s="18" customFormat="1" x14ac:dyDescent="0.25"/>
    <row r="61" spans="1:24" hidden="1" x14ac:dyDescent="0.25"/>
    <row r="62" spans="1:24" hidden="1" x14ac:dyDescent="0.25"/>
    <row r="63" spans="1:24" hidden="1" x14ac:dyDescent="0.25"/>
    <row r="64" spans="1:2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</sheetData>
  <sheetProtection password="F44C" sheet="1" objects="1" scenarios="1" selectLockedCells="1"/>
  <mergeCells count="55">
    <mergeCell ref="C55:G55"/>
    <mergeCell ref="C56:G56"/>
    <mergeCell ref="C57:G57"/>
    <mergeCell ref="C58:G58"/>
    <mergeCell ref="C59:G59"/>
    <mergeCell ref="C50:G50"/>
    <mergeCell ref="C51:G51"/>
    <mergeCell ref="C52:G52"/>
    <mergeCell ref="C53:G53"/>
    <mergeCell ref="C54:G54"/>
    <mergeCell ref="C45:G45"/>
    <mergeCell ref="C46:G46"/>
    <mergeCell ref="C47:G47"/>
    <mergeCell ref="C48:G48"/>
    <mergeCell ref="C49:G49"/>
    <mergeCell ref="C40:G40"/>
    <mergeCell ref="C41:G41"/>
    <mergeCell ref="C42:G42"/>
    <mergeCell ref="C43:G43"/>
    <mergeCell ref="C44:G44"/>
    <mergeCell ref="C35:G35"/>
    <mergeCell ref="C36:G36"/>
    <mergeCell ref="C37:G37"/>
    <mergeCell ref="C38:G38"/>
    <mergeCell ref="C39:G39"/>
    <mergeCell ref="C30:G30"/>
    <mergeCell ref="C31:G31"/>
    <mergeCell ref="C32:G32"/>
    <mergeCell ref="C33:G33"/>
    <mergeCell ref="C34:G34"/>
    <mergeCell ref="C25:G25"/>
    <mergeCell ref="C26:G26"/>
    <mergeCell ref="C27:G27"/>
    <mergeCell ref="C28:G28"/>
    <mergeCell ref="C29:G29"/>
    <mergeCell ref="C20:G20"/>
    <mergeCell ref="C21:G21"/>
    <mergeCell ref="C22:G22"/>
    <mergeCell ref="C23:G23"/>
    <mergeCell ref="C24:G24"/>
    <mergeCell ref="C15:G15"/>
    <mergeCell ref="C16:G16"/>
    <mergeCell ref="C17:G17"/>
    <mergeCell ref="C18:G18"/>
    <mergeCell ref="C19:G19"/>
    <mergeCell ref="C10:G10"/>
    <mergeCell ref="C11:G11"/>
    <mergeCell ref="C12:G12"/>
    <mergeCell ref="C13:G13"/>
    <mergeCell ref="C14:G14"/>
    <mergeCell ref="P6:V7"/>
    <mergeCell ref="E5:N6"/>
    <mergeCell ref="C9:G9"/>
    <mergeCell ref="E2:N4"/>
    <mergeCell ref="G1:K1"/>
  </mergeCells>
  <conditionalFormatting sqref="Q10:Q59">
    <cfRule type="cellIs" dxfId="16" priority="2" operator="greaterThan">
      <formula>0</formula>
    </cfRule>
  </conditionalFormatting>
  <conditionalFormatting sqref="S10:U59">
    <cfRule type="cellIs" dxfId="15" priority="1" operator="greaterThan">
      <formula>0</formula>
    </cfRule>
  </conditionalFormatting>
  <dataValidations count="2">
    <dataValidation type="list" allowBlank="1" showInputMessage="1" showErrorMessage="1" sqref="K10:L59">
      <formula1>INDIRECT(I10)</formula1>
    </dataValidation>
    <dataValidation type="list" allowBlank="1" showInputMessage="1" showErrorMessage="1" sqref="M10:N59">
      <formula1>INDIRECT(CONCATENATE(I10,K10))</formula1>
    </dataValidation>
  </dataValidations>
  <pageMargins left="0.7" right="0.7" top="0.75" bottom="0.75" header="0.3" footer="0.3"/>
  <pageSetup paperSize="9" orientation="portrait" r:id="rId1"/>
  <ignoredErrors>
    <ignoredError sqref="Q10 Q11:Q59 S11:S59 U11:U59 S10:U10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Pruebas!$C$3:$C$4</xm:f>
          </x14:formula1>
          <xm:sqref>I10:J59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26" sqref="C26:G26"/>
    </sheetView>
  </sheetViews>
  <sheetFormatPr baseColWidth="10" defaultColWidth="0" defaultRowHeight="14.25" customHeight="1" zeroHeight="1" x14ac:dyDescent="0.25"/>
  <cols>
    <col min="1" max="1" width="1.28515625" style="20" customWidth="1"/>
    <col min="2" max="2" width="3.85546875" style="20" customWidth="1"/>
    <col min="3" max="7" width="10.85546875" style="20" customWidth="1"/>
    <col min="8" max="8" width="3.28515625" style="18" customWidth="1"/>
    <col min="9" max="9" width="13.42578125" style="20" customWidth="1"/>
    <col min="10" max="10" width="2.42578125" style="18" customWidth="1"/>
    <col min="11" max="11" width="13.42578125" style="20" customWidth="1"/>
    <col min="12" max="12" width="3" style="18" customWidth="1"/>
    <col min="13" max="13" width="11.42578125" style="20" customWidth="1"/>
    <col min="14" max="14" width="3.140625" style="18" customWidth="1"/>
    <col min="15" max="15" width="12" style="20" customWidth="1"/>
    <col min="16" max="16" width="2.5703125" style="18" customWidth="1"/>
    <col min="17" max="17" width="12.140625" style="20" customWidth="1"/>
    <col min="18" max="18" width="2.5703125" style="18" customWidth="1"/>
    <col min="19" max="19" width="8.42578125" style="20" customWidth="1"/>
    <col min="20" max="20" width="0.85546875" style="18" customWidth="1"/>
    <col min="21" max="21" width="8.28515625" style="20" customWidth="1"/>
    <col min="22" max="22" width="0.7109375" style="18" customWidth="1"/>
    <col min="23" max="24" width="2.28515625" style="20" customWidth="1"/>
    <col min="25" max="25" width="0" style="20" hidden="1" customWidth="1"/>
    <col min="26" max="16384" width="11.42578125" style="20" hidden="1"/>
  </cols>
  <sheetData>
    <row r="1" spans="1:24" ht="15" thickBot="1" x14ac:dyDescent="0.3">
      <c r="A1" s="18"/>
      <c r="B1" s="18"/>
      <c r="C1" s="18"/>
      <c r="D1" s="18"/>
      <c r="E1" s="18"/>
      <c r="F1" s="18"/>
      <c r="G1" s="65"/>
      <c r="H1" s="65"/>
      <c r="I1" s="65"/>
      <c r="J1" s="65"/>
      <c r="K1" s="65"/>
      <c r="M1" s="18"/>
      <c r="O1" s="18"/>
      <c r="Q1" s="18"/>
      <c r="S1" s="19"/>
      <c r="T1" s="19"/>
      <c r="U1" s="18"/>
      <c r="W1" s="18"/>
      <c r="X1" s="18"/>
    </row>
    <row r="2" spans="1:24" ht="14.25" customHeight="1" thickTop="1" x14ac:dyDescent="0.25">
      <c r="A2" s="18"/>
      <c r="B2" s="18"/>
      <c r="C2" s="18"/>
      <c r="D2" s="18"/>
      <c r="E2" s="59" t="s">
        <v>69</v>
      </c>
      <c r="F2" s="60"/>
      <c r="G2" s="60"/>
      <c r="H2" s="60"/>
      <c r="I2" s="60"/>
      <c r="J2" s="60"/>
      <c r="K2" s="60"/>
      <c r="L2" s="60"/>
      <c r="M2" s="60"/>
      <c r="N2" s="61"/>
      <c r="O2" s="18"/>
      <c r="P2" s="21" t="s">
        <v>70</v>
      </c>
      <c r="Q2" s="22"/>
      <c r="R2" s="22"/>
      <c r="S2" s="22"/>
      <c r="T2" s="22"/>
      <c r="U2" s="22"/>
      <c r="V2" s="23"/>
      <c r="W2" s="18"/>
      <c r="X2" s="18"/>
    </row>
    <row r="3" spans="1:24" ht="14.25" customHeight="1" x14ac:dyDescent="0.25">
      <c r="A3" s="18"/>
      <c r="B3" s="18"/>
      <c r="C3" s="18"/>
      <c r="D3" s="18"/>
      <c r="E3" s="62"/>
      <c r="F3" s="63"/>
      <c r="G3" s="63"/>
      <c r="H3" s="63"/>
      <c r="I3" s="63"/>
      <c r="J3" s="63"/>
      <c r="K3" s="63"/>
      <c r="L3" s="63"/>
      <c r="M3" s="63"/>
      <c r="N3" s="64"/>
      <c r="O3" s="18"/>
      <c r="P3" s="24" t="s">
        <v>71</v>
      </c>
      <c r="Q3" s="25"/>
      <c r="R3" s="25"/>
      <c r="S3" s="25"/>
      <c r="T3" s="25"/>
      <c r="U3" s="25"/>
      <c r="V3" s="26"/>
      <c r="W3" s="18"/>
      <c r="X3" s="18"/>
    </row>
    <row r="4" spans="1:24" ht="14.25" customHeight="1" x14ac:dyDescent="0.25">
      <c r="A4" s="18"/>
      <c r="B4" s="18"/>
      <c r="C4" s="18"/>
      <c r="D4" s="18"/>
      <c r="E4" s="62"/>
      <c r="F4" s="63"/>
      <c r="G4" s="63"/>
      <c r="H4" s="63"/>
      <c r="I4" s="63"/>
      <c r="J4" s="63"/>
      <c r="K4" s="63"/>
      <c r="L4" s="63"/>
      <c r="M4" s="63"/>
      <c r="N4" s="64"/>
      <c r="O4" s="18"/>
      <c r="P4" s="24" t="s">
        <v>72</v>
      </c>
      <c r="Q4" s="25"/>
      <c r="R4" s="25"/>
      <c r="S4" s="25"/>
      <c r="T4" s="25"/>
      <c r="U4" s="25"/>
      <c r="V4" s="26"/>
      <c r="W4" s="18"/>
      <c r="X4" s="18"/>
    </row>
    <row r="5" spans="1:24" ht="14.25" customHeight="1" x14ac:dyDescent="0.25">
      <c r="A5" s="18"/>
      <c r="B5" s="18"/>
      <c r="C5" s="18"/>
      <c r="D5" s="18"/>
      <c r="E5" s="52" t="s">
        <v>81</v>
      </c>
      <c r="F5" s="53"/>
      <c r="G5" s="53"/>
      <c r="H5" s="53"/>
      <c r="I5" s="53"/>
      <c r="J5" s="53"/>
      <c r="K5" s="53"/>
      <c r="L5" s="53"/>
      <c r="M5" s="53"/>
      <c r="N5" s="54"/>
      <c r="O5" s="18"/>
      <c r="P5" s="24" t="s">
        <v>73</v>
      </c>
      <c r="Q5" s="25"/>
      <c r="R5" s="25"/>
      <c r="S5" s="25"/>
      <c r="T5" s="25"/>
      <c r="U5" s="25"/>
      <c r="V5" s="26"/>
      <c r="W5" s="18"/>
      <c r="X5" s="18"/>
    </row>
    <row r="6" spans="1:24" ht="14.25" customHeight="1" thickBot="1" x14ac:dyDescent="0.3">
      <c r="A6" s="18"/>
      <c r="B6" s="18"/>
      <c r="C6" s="18"/>
      <c r="D6" s="18"/>
      <c r="E6" s="55"/>
      <c r="F6" s="56"/>
      <c r="G6" s="56"/>
      <c r="H6" s="56"/>
      <c r="I6" s="56"/>
      <c r="J6" s="56"/>
      <c r="K6" s="56"/>
      <c r="L6" s="56"/>
      <c r="M6" s="56"/>
      <c r="N6" s="57"/>
      <c r="O6" s="18"/>
      <c r="P6" s="46" t="s">
        <v>77</v>
      </c>
      <c r="Q6" s="47"/>
      <c r="R6" s="47"/>
      <c r="S6" s="47"/>
      <c r="T6" s="47"/>
      <c r="U6" s="47"/>
      <c r="V6" s="48"/>
      <c r="W6" s="18"/>
      <c r="X6" s="18"/>
    </row>
    <row r="7" spans="1:24" s="18" customFormat="1" ht="14.25" customHeight="1" thickTop="1" thickBot="1" x14ac:dyDescent="0.3">
      <c r="E7" s="27" t="s">
        <v>74</v>
      </c>
      <c r="G7" s="28"/>
      <c r="H7" s="28"/>
      <c r="I7" s="28"/>
      <c r="J7" s="28"/>
      <c r="K7" s="39" t="s">
        <v>75</v>
      </c>
      <c r="N7" s="29"/>
      <c r="P7" s="49"/>
      <c r="Q7" s="50"/>
      <c r="R7" s="50"/>
      <c r="S7" s="50"/>
      <c r="T7" s="50"/>
      <c r="U7" s="50"/>
      <c r="V7" s="51"/>
    </row>
    <row r="8" spans="1:24" ht="10.5" customHeight="1" thickTop="1" x14ac:dyDescent="0.25">
      <c r="A8" s="18"/>
      <c r="B8" s="18"/>
      <c r="C8" s="18"/>
      <c r="D8" s="18"/>
      <c r="E8" s="18"/>
      <c r="F8" s="18"/>
      <c r="G8" s="18"/>
      <c r="I8" s="18"/>
      <c r="K8" s="18"/>
      <c r="M8" s="18"/>
      <c r="O8" s="18"/>
      <c r="Q8" s="18"/>
      <c r="S8" s="18"/>
      <c r="U8" s="18"/>
      <c r="W8" s="18"/>
      <c r="X8" s="18"/>
    </row>
    <row r="9" spans="1:24" ht="15" thickBot="1" x14ac:dyDescent="0.3">
      <c r="A9" s="18"/>
      <c r="B9" s="18"/>
      <c r="C9" s="58" t="s">
        <v>56</v>
      </c>
      <c r="D9" s="58"/>
      <c r="E9" s="58"/>
      <c r="F9" s="58"/>
      <c r="G9" s="58"/>
      <c r="H9" s="30"/>
      <c r="I9" s="30" t="s">
        <v>62</v>
      </c>
      <c r="J9" s="30"/>
      <c r="K9" s="30" t="s">
        <v>55</v>
      </c>
      <c r="L9" s="30"/>
      <c r="M9" s="30" t="s">
        <v>54</v>
      </c>
      <c r="N9" s="30"/>
      <c r="O9" s="30" t="s">
        <v>66</v>
      </c>
      <c r="P9" s="30"/>
      <c r="Q9" s="30" t="s">
        <v>78</v>
      </c>
      <c r="R9" s="30"/>
      <c r="S9" s="81" t="s">
        <v>68</v>
      </c>
      <c r="T9" s="81"/>
      <c r="U9" s="81"/>
      <c r="V9" s="30"/>
      <c r="W9" s="18"/>
      <c r="X9" s="18"/>
    </row>
    <row r="10" spans="1:24" ht="15" customHeight="1" x14ac:dyDescent="0.25">
      <c r="A10" s="18"/>
      <c r="B10" s="18">
        <v>1</v>
      </c>
      <c r="C10" s="66"/>
      <c r="D10" s="67"/>
      <c r="E10" s="67"/>
      <c r="F10" s="67"/>
      <c r="G10" s="68"/>
      <c r="H10" s="31"/>
      <c r="I10" s="12"/>
      <c r="K10" s="12"/>
      <c r="M10" s="12"/>
      <c r="O10" s="13"/>
      <c r="Q10" s="40" t="e">
        <f>+ROUNDUP(((VLOOKUP(CONCATENATE(I10,K10,M10),'Referencia FIELD'!$D$2:$G$205,3,0)-LN(LN(VLOOKUP(CONCATENATE(I10,K10,M10),'Referencia FIELD'!$D$2:$G$205,2,0)/O10))))/VLOOKUP(CONCATENATE(I10,K10,M10),'Referencia FIELD'!$D$2:$G$205,4,0),2)</f>
        <v>#N/A</v>
      </c>
      <c r="R10" s="19"/>
      <c r="S10" s="75" t="e">
        <f>+ROUNDUP(((VLOOKUP(CONCATENATE(I10,K10,M10),'Referencia FIELD'!$D$2:$G$205,3,0)-LN(LN(VLOOKUP(CONCATENATE(I10,K10,M10),'Referencia FIELD'!$D$2:$G$205,2,0)/1000))))/VLOOKUP(CONCATENATE(I10,K10,M10),'Referencia FIELD'!$D$2:$G$205,4,0),2)</f>
        <v>#N/A</v>
      </c>
      <c r="T10" s="76"/>
      <c r="U10" s="77"/>
      <c r="W10" s="18"/>
      <c r="X10" s="18"/>
    </row>
    <row r="11" spans="1:24" x14ac:dyDescent="0.25">
      <c r="A11" s="18"/>
      <c r="B11" s="18">
        <v>2</v>
      </c>
      <c r="C11" s="69"/>
      <c r="D11" s="70"/>
      <c r="E11" s="70"/>
      <c r="F11" s="70"/>
      <c r="G11" s="71"/>
      <c r="H11" s="31"/>
      <c r="I11" s="14"/>
      <c r="K11" s="14"/>
      <c r="M11" s="14"/>
      <c r="O11" s="15"/>
      <c r="Q11" s="41" t="e">
        <f>+ROUNDUP(((VLOOKUP(CONCATENATE(I11,K11,M11),'Referencia FIELD'!$D$2:$G$205,3,0)-LN(LN(VLOOKUP(CONCATENATE(I11,K11,M11),'Referencia FIELD'!$D$2:$G$205,2,0)/O11))))/VLOOKUP(CONCATENATE(I11,K11,M11),'Referencia FIELD'!$D$2:$G$205,4,0),2)</f>
        <v>#N/A</v>
      </c>
      <c r="R11" s="19"/>
      <c r="S11" s="78" t="e">
        <f>+ROUNDUP(((VLOOKUP(CONCATENATE(I11,K11,M11),'Referencia FIELD'!$D$2:$G$205,3,0)-LN(LN(VLOOKUP(CONCATENATE(I11,K11,M11),'Referencia FIELD'!$D$2:$G$205,2,0)/1000))))/VLOOKUP(CONCATENATE(I11,K11,M11),'Referencia FIELD'!$D$2:$G$205,4,0),2)</f>
        <v>#N/A</v>
      </c>
      <c r="T11" s="79"/>
      <c r="U11" s="80"/>
      <c r="W11" s="18"/>
      <c r="X11" s="18"/>
    </row>
    <row r="12" spans="1:24" x14ac:dyDescent="0.25">
      <c r="A12" s="18"/>
      <c r="B12" s="18">
        <v>3</v>
      </c>
      <c r="C12" s="69"/>
      <c r="D12" s="70"/>
      <c r="E12" s="70"/>
      <c r="F12" s="70"/>
      <c r="G12" s="71"/>
      <c r="H12" s="31"/>
      <c r="I12" s="14"/>
      <c r="K12" s="14"/>
      <c r="M12" s="14"/>
      <c r="O12" s="15"/>
      <c r="Q12" s="41" t="e">
        <f>+ROUNDUP(((VLOOKUP(CONCATENATE(I12,K12,M12),'Referencia FIELD'!$D$2:$G$205,3,0)-LN(LN(VLOOKUP(CONCATENATE(I12,K12,M12),'Referencia FIELD'!$D$2:$G$205,2,0)/O12))))/VLOOKUP(CONCATENATE(I12,K12,M12),'Referencia FIELD'!$D$2:$G$205,4,0),2)</f>
        <v>#N/A</v>
      </c>
      <c r="R12" s="19"/>
      <c r="S12" s="78" t="e">
        <f>+ROUNDUP(((VLOOKUP(CONCATENATE(I12,K12,M12),'Referencia FIELD'!$D$2:$G$205,3,0)-LN(LN(VLOOKUP(CONCATENATE(I12,K12,M12),'Referencia FIELD'!$D$2:$G$205,2,0)/1000))))/VLOOKUP(CONCATENATE(I12,K12,M12),'Referencia FIELD'!$D$2:$G$205,4,0),2)</f>
        <v>#N/A</v>
      </c>
      <c r="T12" s="79"/>
      <c r="U12" s="80"/>
      <c r="W12" s="18"/>
      <c r="X12" s="18"/>
    </row>
    <row r="13" spans="1:24" x14ac:dyDescent="0.25">
      <c r="A13" s="18"/>
      <c r="B13" s="18">
        <v>4</v>
      </c>
      <c r="C13" s="69"/>
      <c r="D13" s="70"/>
      <c r="E13" s="70"/>
      <c r="F13" s="70"/>
      <c r="G13" s="71"/>
      <c r="H13" s="31"/>
      <c r="I13" s="14"/>
      <c r="K13" s="14"/>
      <c r="M13" s="14"/>
      <c r="O13" s="15"/>
      <c r="Q13" s="41" t="e">
        <f>+ROUNDUP(((VLOOKUP(CONCATENATE(I13,K13,M13),'Referencia FIELD'!$D$2:$G$205,3,0)-LN(LN(VLOOKUP(CONCATENATE(I13,K13,M13),'Referencia FIELD'!$D$2:$G$205,2,0)/O13))))/VLOOKUP(CONCATENATE(I13,K13,M13),'Referencia FIELD'!$D$2:$G$205,4,0),2)</f>
        <v>#N/A</v>
      </c>
      <c r="R13" s="19"/>
      <c r="S13" s="78" t="e">
        <f>+ROUNDUP(((VLOOKUP(CONCATENATE(I13,K13,M13),'Referencia FIELD'!$D$2:$G$205,3,0)-LN(LN(VLOOKUP(CONCATENATE(I13,K13,M13),'Referencia FIELD'!$D$2:$G$205,2,0)/1000))))/VLOOKUP(CONCATENATE(I13,K13,M13),'Referencia FIELD'!$D$2:$G$205,4,0),2)</f>
        <v>#N/A</v>
      </c>
      <c r="T13" s="79"/>
      <c r="U13" s="80"/>
      <c r="W13" s="18"/>
      <c r="X13" s="18"/>
    </row>
    <row r="14" spans="1:24" x14ac:dyDescent="0.25">
      <c r="A14" s="18"/>
      <c r="B14" s="18">
        <v>5</v>
      </c>
      <c r="C14" s="69"/>
      <c r="D14" s="70"/>
      <c r="E14" s="70"/>
      <c r="F14" s="70"/>
      <c r="G14" s="71"/>
      <c r="H14" s="31"/>
      <c r="I14" s="14"/>
      <c r="K14" s="14"/>
      <c r="M14" s="14"/>
      <c r="O14" s="15"/>
      <c r="Q14" s="41" t="e">
        <f>+ROUNDUP(((VLOOKUP(CONCATENATE(I14,K14,M14),'Referencia FIELD'!$D$2:$G$205,3,0)-LN(LN(VLOOKUP(CONCATENATE(I14,K14,M14),'Referencia FIELD'!$D$2:$G$205,2,0)/O14))))/VLOOKUP(CONCATENATE(I14,K14,M14),'Referencia FIELD'!$D$2:$G$205,4,0),2)</f>
        <v>#N/A</v>
      </c>
      <c r="R14" s="19"/>
      <c r="S14" s="78" t="e">
        <f>+ROUNDUP(((VLOOKUP(CONCATENATE(I14,K14,M14),'Referencia FIELD'!$D$2:$G$205,3,0)-LN(LN(VLOOKUP(CONCATENATE(I14,K14,M14),'Referencia FIELD'!$D$2:$G$205,2,0)/1000))))/VLOOKUP(CONCATENATE(I14,K14,M14),'Referencia FIELD'!$D$2:$G$205,4,0),2)</f>
        <v>#N/A</v>
      </c>
      <c r="T14" s="79"/>
      <c r="U14" s="80"/>
      <c r="W14" s="18"/>
      <c r="X14" s="18"/>
    </row>
    <row r="15" spans="1:24" x14ac:dyDescent="0.25">
      <c r="A15" s="18"/>
      <c r="B15" s="18">
        <v>6</v>
      </c>
      <c r="C15" s="69"/>
      <c r="D15" s="70"/>
      <c r="E15" s="70"/>
      <c r="F15" s="70"/>
      <c r="G15" s="71"/>
      <c r="H15" s="31"/>
      <c r="I15" s="14"/>
      <c r="K15" s="14"/>
      <c r="M15" s="14"/>
      <c r="O15" s="15"/>
      <c r="Q15" s="41" t="e">
        <f>+ROUNDUP(((VLOOKUP(CONCATENATE(I15,K15,M15),'Referencia FIELD'!$D$2:$G$205,3,0)-LN(LN(VLOOKUP(CONCATENATE(I15,K15,M15),'Referencia FIELD'!$D$2:$G$205,2,0)/O15))))/VLOOKUP(CONCATENATE(I15,K15,M15),'Referencia FIELD'!$D$2:$G$205,4,0),2)</f>
        <v>#N/A</v>
      </c>
      <c r="R15" s="19"/>
      <c r="S15" s="78" t="e">
        <f>+ROUNDUP(((VLOOKUP(CONCATENATE(I15,K15,M15),'Referencia FIELD'!$D$2:$G$205,3,0)-LN(LN(VLOOKUP(CONCATENATE(I15,K15,M15),'Referencia FIELD'!$D$2:$G$205,2,0)/1000))))/VLOOKUP(CONCATENATE(I15,K15,M15),'Referencia FIELD'!$D$2:$G$205,4,0),2)</f>
        <v>#N/A</v>
      </c>
      <c r="T15" s="79"/>
      <c r="U15" s="80"/>
      <c r="W15" s="18"/>
      <c r="X15" s="18"/>
    </row>
    <row r="16" spans="1:24" x14ac:dyDescent="0.25">
      <c r="A16" s="18"/>
      <c r="B16" s="18">
        <v>7</v>
      </c>
      <c r="C16" s="69"/>
      <c r="D16" s="70"/>
      <c r="E16" s="70"/>
      <c r="F16" s="70"/>
      <c r="G16" s="71"/>
      <c r="H16" s="31"/>
      <c r="I16" s="14"/>
      <c r="K16" s="14"/>
      <c r="M16" s="14"/>
      <c r="O16" s="15"/>
      <c r="Q16" s="41" t="e">
        <f>+ROUNDUP(((VLOOKUP(CONCATENATE(I16,K16,M16),'Referencia FIELD'!$D$2:$G$205,3,0)-LN(LN(VLOOKUP(CONCATENATE(I16,K16,M16),'Referencia FIELD'!$D$2:$G$205,2,0)/O16))))/VLOOKUP(CONCATENATE(I16,K16,M16),'Referencia FIELD'!$D$2:$G$205,4,0),2)</f>
        <v>#N/A</v>
      </c>
      <c r="R16" s="19"/>
      <c r="S16" s="78" t="e">
        <f>+ROUNDUP(((VLOOKUP(CONCATENATE(I16,K16,M16),'Referencia FIELD'!$D$2:$G$205,3,0)-LN(LN(VLOOKUP(CONCATENATE(I16,K16,M16),'Referencia FIELD'!$D$2:$G$205,2,0)/1000))))/VLOOKUP(CONCATENATE(I16,K16,M16),'Referencia FIELD'!$D$2:$G$205,4,0),2)</f>
        <v>#N/A</v>
      </c>
      <c r="T16" s="79"/>
      <c r="U16" s="80"/>
      <c r="W16" s="18"/>
      <c r="X16" s="18"/>
    </row>
    <row r="17" spans="1:24" x14ac:dyDescent="0.25">
      <c r="A17" s="18"/>
      <c r="B17" s="18">
        <v>8</v>
      </c>
      <c r="C17" s="69"/>
      <c r="D17" s="70"/>
      <c r="E17" s="70"/>
      <c r="F17" s="70"/>
      <c r="G17" s="71"/>
      <c r="H17" s="31"/>
      <c r="I17" s="14"/>
      <c r="K17" s="14"/>
      <c r="M17" s="14"/>
      <c r="O17" s="15"/>
      <c r="Q17" s="41" t="e">
        <f>+ROUNDUP(((VLOOKUP(CONCATENATE(I17,K17,M17),'Referencia FIELD'!$D$2:$G$205,3,0)-LN(LN(VLOOKUP(CONCATENATE(I17,K17,M17),'Referencia FIELD'!$D$2:$G$205,2,0)/O17))))/VLOOKUP(CONCATENATE(I17,K17,M17),'Referencia FIELD'!$D$2:$G$205,4,0),2)</f>
        <v>#N/A</v>
      </c>
      <c r="R17" s="19"/>
      <c r="S17" s="78" t="e">
        <f>+ROUNDUP(((VLOOKUP(CONCATENATE(I17,K17,M17),'Referencia FIELD'!$D$2:$G$205,3,0)-LN(LN(VLOOKUP(CONCATENATE(I17,K17,M17),'Referencia FIELD'!$D$2:$G$205,2,0)/1000))))/VLOOKUP(CONCATENATE(I17,K17,M17),'Referencia FIELD'!$D$2:$G$205,4,0),2)</f>
        <v>#N/A</v>
      </c>
      <c r="T17" s="79"/>
      <c r="U17" s="80"/>
      <c r="W17" s="18"/>
      <c r="X17" s="18"/>
    </row>
    <row r="18" spans="1:24" x14ac:dyDescent="0.25">
      <c r="A18" s="18"/>
      <c r="B18" s="18">
        <v>9</v>
      </c>
      <c r="C18" s="69"/>
      <c r="D18" s="70"/>
      <c r="E18" s="70"/>
      <c r="F18" s="70"/>
      <c r="G18" s="71"/>
      <c r="H18" s="31"/>
      <c r="I18" s="14"/>
      <c r="K18" s="14"/>
      <c r="M18" s="14"/>
      <c r="O18" s="15"/>
      <c r="Q18" s="41" t="e">
        <f>+ROUNDUP(((VLOOKUP(CONCATENATE(I18,K18,M18),'Referencia FIELD'!$D$2:$G$205,3,0)-LN(LN(VLOOKUP(CONCATENATE(I18,K18,M18),'Referencia FIELD'!$D$2:$G$205,2,0)/O18))))/VLOOKUP(CONCATENATE(I18,K18,M18),'Referencia FIELD'!$D$2:$G$205,4,0),2)</f>
        <v>#N/A</v>
      </c>
      <c r="R18" s="19"/>
      <c r="S18" s="78" t="e">
        <f>+ROUNDUP(((VLOOKUP(CONCATENATE(I18,K18,M18),'Referencia FIELD'!$D$2:$G$205,3,0)-LN(LN(VLOOKUP(CONCATENATE(I18,K18,M18),'Referencia FIELD'!$D$2:$G$205,2,0)/1000))))/VLOOKUP(CONCATENATE(I18,K18,M18),'Referencia FIELD'!$D$2:$G$205,4,0),2)</f>
        <v>#N/A</v>
      </c>
      <c r="T18" s="79"/>
      <c r="U18" s="80"/>
      <c r="W18" s="18"/>
      <c r="X18" s="18"/>
    </row>
    <row r="19" spans="1:24" x14ac:dyDescent="0.25">
      <c r="A19" s="18"/>
      <c r="B19" s="18">
        <v>10</v>
      </c>
      <c r="C19" s="69"/>
      <c r="D19" s="70"/>
      <c r="E19" s="70"/>
      <c r="F19" s="70"/>
      <c r="G19" s="71"/>
      <c r="H19" s="31"/>
      <c r="I19" s="14"/>
      <c r="K19" s="14"/>
      <c r="M19" s="14"/>
      <c r="O19" s="15"/>
      <c r="Q19" s="41" t="e">
        <f>+ROUNDUP(((VLOOKUP(CONCATENATE(I19,K19,M19),'Referencia FIELD'!$D$2:$G$205,3,0)-LN(LN(VLOOKUP(CONCATENATE(I19,K19,M19),'Referencia FIELD'!$D$2:$G$205,2,0)/O19))))/VLOOKUP(CONCATENATE(I19,K19,M19),'Referencia FIELD'!$D$2:$G$205,4,0),2)</f>
        <v>#N/A</v>
      </c>
      <c r="R19" s="19"/>
      <c r="S19" s="78" t="e">
        <f>+ROUNDUP(((VLOOKUP(CONCATENATE(I19,K19,M19),'Referencia FIELD'!$D$2:$G$205,3,0)-LN(LN(VLOOKUP(CONCATENATE(I19,K19,M19),'Referencia FIELD'!$D$2:$G$205,2,0)/1000))))/VLOOKUP(CONCATENATE(I19,K19,M19),'Referencia FIELD'!$D$2:$G$205,4,0),2)</f>
        <v>#N/A</v>
      </c>
      <c r="T19" s="79"/>
      <c r="U19" s="80"/>
      <c r="W19" s="18"/>
      <c r="X19" s="18"/>
    </row>
    <row r="20" spans="1:24" x14ac:dyDescent="0.25">
      <c r="A20" s="18"/>
      <c r="B20" s="18">
        <v>11</v>
      </c>
      <c r="C20" s="69"/>
      <c r="D20" s="70"/>
      <c r="E20" s="70"/>
      <c r="F20" s="70"/>
      <c r="G20" s="71"/>
      <c r="H20" s="31"/>
      <c r="I20" s="14"/>
      <c r="K20" s="14"/>
      <c r="M20" s="14"/>
      <c r="O20" s="15"/>
      <c r="Q20" s="41" t="e">
        <f>+ROUNDUP(((VLOOKUP(CONCATENATE(I20,K20,M20),'Referencia FIELD'!$D$2:$G$205,3,0)-LN(LN(VLOOKUP(CONCATENATE(I20,K20,M20),'Referencia FIELD'!$D$2:$G$205,2,0)/O20))))/VLOOKUP(CONCATENATE(I20,K20,M20),'Referencia FIELD'!$D$2:$G$205,4,0),2)</f>
        <v>#N/A</v>
      </c>
      <c r="R20" s="19"/>
      <c r="S20" s="78" t="e">
        <f>+ROUNDUP(((VLOOKUP(CONCATENATE(I20,K20,M20),'Referencia FIELD'!$D$2:$G$205,3,0)-LN(LN(VLOOKUP(CONCATENATE(I20,K20,M20),'Referencia FIELD'!$D$2:$G$205,2,0)/1000))))/VLOOKUP(CONCATENATE(I20,K20,M20),'Referencia FIELD'!$D$2:$G$205,4,0),2)</f>
        <v>#N/A</v>
      </c>
      <c r="T20" s="79"/>
      <c r="U20" s="80"/>
      <c r="W20" s="18"/>
      <c r="X20" s="18"/>
    </row>
    <row r="21" spans="1:24" x14ac:dyDescent="0.25">
      <c r="A21" s="18"/>
      <c r="B21" s="18">
        <v>12</v>
      </c>
      <c r="C21" s="69"/>
      <c r="D21" s="70"/>
      <c r="E21" s="70"/>
      <c r="F21" s="70"/>
      <c r="G21" s="71"/>
      <c r="H21" s="31"/>
      <c r="I21" s="14"/>
      <c r="K21" s="14"/>
      <c r="M21" s="14"/>
      <c r="O21" s="15"/>
      <c r="Q21" s="41" t="e">
        <f>+ROUNDUP(((VLOOKUP(CONCATENATE(I21,K21,M21),'Referencia FIELD'!$D$2:$G$205,3,0)-LN(LN(VLOOKUP(CONCATENATE(I21,K21,M21),'Referencia FIELD'!$D$2:$G$205,2,0)/O21))))/VLOOKUP(CONCATENATE(I21,K21,M21),'Referencia FIELD'!$D$2:$G$205,4,0),2)</f>
        <v>#N/A</v>
      </c>
      <c r="R21" s="19"/>
      <c r="S21" s="78" t="e">
        <f>+ROUNDUP(((VLOOKUP(CONCATENATE(I21,K21,M21),'Referencia FIELD'!$D$2:$G$205,3,0)-LN(LN(VLOOKUP(CONCATENATE(I21,K21,M21),'Referencia FIELD'!$D$2:$G$205,2,0)/1000))))/VLOOKUP(CONCATENATE(I21,K21,M21),'Referencia FIELD'!$D$2:$G$205,4,0),2)</f>
        <v>#N/A</v>
      </c>
      <c r="T21" s="79"/>
      <c r="U21" s="80"/>
      <c r="W21" s="18"/>
      <c r="X21" s="18"/>
    </row>
    <row r="22" spans="1:24" x14ac:dyDescent="0.25">
      <c r="A22" s="18"/>
      <c r="B22" s="18">
        <v>13</v>
      </c>
      <c r="C22" s="69"/>
      <c r="D22" s="70"/>
      <c r="E22" s="70"/>
      <c r="F22" s="70"/>
      <c r="G22" s="71"/>
      <c r="H22" s="31"/>
      <c r="I22" s="14"/>
      <c r="K22" s="14"/>
      <c r="M22" s="14"/>
      <c r="O22" s="15"/>
      <c r="Q22" s="41" t="e">
        <f>+ROUNDUP(((VLOOKUP(CONCATENATE(I22,K22,M22),'Referencia FIELD'!$D$2:$G$205,3,0)-LN(LN(VLOOKUP(CONCATENATE(I22,K22,M22),'Referencia FIELD'!$D$2:$G$205,2,0)/O22))))/VLOOKUP(CONCATENATE(I22,K22,M22),'Referencia FIELD'!$D$2:$G$205,4,0),2)</f>
        <v>#N/A</v>
      </c>
      <c r="R22" s="19"/>
      <c r="S22" s="78" t="e">
        <f>+ROUNDUP(((VLOOKUP(CONCATENATE(I22,K22,M22),'Referencia FIELD'!$D$2:$G$205,3,0)-LN(LN(VLOOKUP(CONCATENATE(I22,K22,M22),'Referencia FIELD'!$D$2:$G$205,2,0)/1000))))/VLOOKUP(CONCATENATE(I22,K22,M22),'Referencia FIELD'!$D$2:$G$205,4,0),2)</f>
        <v>#N/A</v>
      </c>
      <c r="T22" s="79"/>
      <c r="U22" s="80"/>
      <c r="W22" s="18"/>
      <c r="X22" s="18"/>
    </row>
    <row r="23" spans="1:24" x14ac:dyDescent="0.25">
      <c r="A23" s="18"/>
      <c r="B23" s="18">
        <v>14</v>
      </c>
      <c r="C23" s="69"/>
      <c r="D23" s="70"/>
      <c r="E23" s="70"/>
      <c r="F23" s="70"/>
      <c r="G23" s="71"/>
      <c r="H23" s="31"/>
      <c r="I23" s="14"/>
      <c r="K23" s="14"/>
      <c r="M23" s="14"/>
      <c r="O23" s="15"/>
      <c r="Q23" s="41" t="e">
        <f>+ROUNDUP(((VLOOKUP(CONCATENATE(I23,K23,M23),'Referencia FIELD'!$D$2:$G$205,3,0)-LN(LN(VLOOKUP(CONCATENATE(I23,K23,M23),'Referencia FIELD'!$D$2:$G$205,2,0)/O23))))/VLOOKUP(CONCATENATE(I23,K23,M23),'Referencia FIELD'!$D$2:$G$205,4,0),2)</f>
        <v>#N/A</v>
      </c>
      <c r="R23" s="19"/>
      <c r="S23" s="78" t="e">
        <f>+ROUNDUP(((VLOOKUP(CONCATENATE(I23,K23,M23),'Referencia FIELD'!$D$2:$G$205,3,0)-LN(LN(VLOOKUP(CONCATENATE(I23,K23,M23),'Referencia FIELD'!$D$2:$G$205,2,0)/1000))))/VLOOKUP(CONCATENATE(I23,K23,M23),'Referencia FIELD'!$D$2:$G$205,4,0),2)</f>
        <v>#N/A</v>
      </c>
      <c r="T23" s="79"/>
      <c r="U23" s="80"/>
      <c r="W23" s="18"/>
      <c r="X23" s="18"/>
    </row>
    <row r="24" spans="1:24" x14ac:dyDescent="0.25">
      <c r="A24" s="18"/>
      <c r="B24" s="18">
        <v>15</v>
      </c>
      <c r="C24" s="69"/>
      <c r="D24" s="70"/>
      <c r="E24" s="70"/>
      <c r="F24" s="70"/>
      <c r="G24" s="71"/>
      <c r="H24" s="31"/>
      <c r="I24" s="14"/>
      <c r="K24" s="14"/>
      <c r="M24" s="14"/>
      <c r="O24" s="15"/>
      <c r="Q24" s="41" t="e">
        <f>+ROUNDUP(((VLOOKUP(CONCATENATE(I24,K24,M24),'Referencia FIELD'!$D$2:$G$205,3,0)-LN(LN(VLOOKUP(CONCATENATE(I24,K24,M24),'Referencia FIELD'!$D$2:$G$205,2,0)/O24))))/VLOOKUP(CONCATENATE(I24,K24,M24),'Referencia FIELD'!$D$2:$G$205,4,0),2)</f>
        <v>#N/A</v>
      </c>
      <c r="R24" s="19"/>
      <c r="S24" s="78" t="e">
        <f>+ROUNDUP(((VLOOKUP(CONCATENATE(I24,K24,M24),'Referencia FIELD'!$D$2:$G$205,3,0)-LN(LN(VLOOKUP(CONCATENATE(I24,K24,M24),'Referencia FIELD'!$D$2:$G$205,2,0)/1000))))/VLOOKUP(CONCATENATE(I24,K24,M24),'Referencia FIELD'!$D$2:$G$205,4,0),2)</f>
        <v>#N/A</v>
      </c>
      <c r="T24" s="79"/>
      <c r="U24" s="80"/>
      <c r="W24" s="18"/>
      <c r="X24" s="18"/>
    </row>
    <row r="25" spans="1:24" x14ac:dyDescent="0.25">
      <c r="A25" s="18"/>
      <c r="B25" s="18">
        <v>16</v>
      </c>
      <c r="C25" s="69"/>
      <c r="D25" s="70"/>
      <c r="E25" s="70"/>
      <c r="F25" s="70"/>
      <c r="G25" s="71"/>
      <c r="H25" s="31"/>
      <c r="I25" s="14"/>
      <c r="K25" s="14"/>
      <c r="M25" s="14"/>
      <c r="O25" s="15"/>
      <c r="Q25" s="41" t="e">
        <f>+ROUNDUP(((VLOOKUP(CONCATENATE(I25,K25,M25),'Referencia FIELD'!$D$2:$G$205,3,0)-LN(LN(VLOOKUP(CONCATENATE(I25,K25,M25),'Referencia FIELD'!$D$2:$G$205,2,0)/O25))))/VLOOKUP(CONCATENATE(I25,K25,M25),'Referencia FIELD'!$D$2:$G$205,4,0),2)</f>
        <v>#N/A</v>
      </c>
      <c r="R25" s="19"/>
      <c r="S25" s="78" t="e">
        <f>+ROUNDUP(((VLOOKUP(CONCATENATE(I25,K25,M25),'Referencia FIELD'!$D$2:$G$205,3,0)-LN(LN(VLOOKUP(CONCATENATE(I25,K25,M25),'Referencia FIELD'!$D$2:$G$205,2,0)/1000))))/VLOOKUP(CONCATENATE(I25,K25,M25),'Referencia FIELD'!$D$2:$G$205,4,0),2)</f>
        <v>#N/A</v>
      </c>
      <c r="T25" s="79"/>
      <c r="U25" s="80"/>
      <c r="W25" s="18"/>
      <c r="X25" s="18"/>
    </row>
    <row r="26" spans="1:24" x14ac:dyDescent="0.25">
      <c r="A26" s="18"/>
      <c r="B26" s="18">
        <v>17</v>
      </c>
      <c r="C26" s="69"/>
      <c r="D26" s="70"/>
      <c r="E26" s="70"/>
      <c r="F26" s="70"/>
      <c r="G26" s="71"/>
      <c r="H26" s="31"/>
      <c r="I26" s="14"/>
      <c r="K26" s="14"/>
      <c r="M26" s="14"/>
      <c r="O26" s="15"/>
      <c r="Q26" s="41" t="e">
        <f>+ROUNDUP(((VLOOKUP(CONCATENATE(I26,K26,M26),'Referencia FIELD'!$D$2:$G$205,3,0)-LN(LN(VLOOKUP(CONCATENATE(I26,K26,M26),'Referencia FIELD'!$D$2:$G$205,2,0)/O26))))/VLOOKUP(CONCATENATE(I26,K26,M26),'Referencia FIELD'!$D$2:$G$205,4,0),2)</f>
        <v>#N/A</v>
      </c>
      <c r="R26" s="19"/>
      <c r="S26" s="78" t="e">
        <f>+ROUNDUP(((VLOOKUP(CONCATENATE(I26,K26,M26),'Referencia FIELD'!$D$2:$G$205,3,0)-LN(LN(VLOOKUP(CONCATENATE(I26,K26,M26),'Referencia FIELD'!$D$2:$G$205,2,0)/1000))))/VLOOKUP(CONCATENATE(I26,K26,M26),'Referencia FIELD'!$D$2:$G$205,4,0),2)</f>
        <v>#N/A</v>
      </c>
      <c r="T26" s="79"/>
      <c r="U26" s="80"/>
      <c r="W26" s="18"/>
      <c r="X26" s="18"/>
    </row>
    <row r="27" spans="1:24" x14ac:dyDescent="0.25">
      <c r="A27" s="18"/>
      <c r="B27" s="18">
        <v>18</v>
      </c>
      <c r="C27" s="69"/>
      <c r="D27" s="70"/>
      <c r="E27" s="70"/>
      <c r="F27" s="70"/>
      <c r="G27" s="71"/>
      <c r="H27" s="31"/>
      <c r="I27" s="14"/>
      <c r="K27" s="14"/>
      <c r="M27" s="14"/>
      <c r="O27" s="15"/>
      <c r="Q27" s="41" t="e">
        <f>+ROUNDUP(((VLOOKUP(CONCATENATE(I27,K27,M27),'Referencia FIELD'!$D$2:$G$205,3,0)-LN(LN(VLOOKUP(CONCATENATE(I27,K27,M27),'Referencia FIELD'!$D$2:$G$205,2,0)/O27))))/VLOOKUP(CONCATENATE(I27,K27,M27),'Referencia FIELD'!$D$2:$G$205,4,0),2)</f>
        <v>#N/A</v>
      </c>
      <c r="R27" s="19"/>
      <c r="S27" s="78" t="e">
        <f>+ROUNDUP(((VLOOKUP(CONCATENATE(I27,K27,M27),'Referencia FIELD'!$D$2:$G$205,3,0)-LN(LN(VLOOKUP(CONCATENATE(I27,K27,M27),'Referencia FIELD'!$D$2:$G$205,2,0)/1000))))/VLOOKUP(CONCATENATE(I27,K27,M27),'Referencia FIELD'!$D$2:$G$205,4,0),2)</f>
        <v>#N/A</v>
      </c>
      <c r="T27" s="79"/>
      <c r="U27" s="80"/>
      <c r="W27" s="18"/>
      <c r="X27" s="18"/>
    </row>
    <row r="28" spans="1:24" x14ac:dyDescent="0.25">
      <c r="A28" s="18"/>
      <c r="B28" s="18">
        <v>19</v>
      </c>
      <c r="C28" s="69"/>
      <c r="D28" s="70"/>
      <c r="E28" s="70"/>
      <c r="F28" s="70"/>
      <c r="G28" s="71"/>
      <c r="H28" s="31"/>
      <c r="I28" s="14"/>
      <c r="K28" s="14"/>
      <c r="M28" s="14"/>
      <c r="O28" s="15"/>
      <c r="Q28" s="41" t="e">
        <f>+ROUNDUP(((VLOOKUP(CONCATENATE(I28,K28,M28),'Referencia FIELD'!$D$2:$G$205,3,0)-LN(LN(VLOOKUP(CONCATENATE(I28,K28,M28),'Referencia FIELD'!$D$2:$G$205,2,0)/O28))))/VLOOKUP(CONCATENATE(I28,K28,M28),'Referencia FIELD'!$D$2:$G$205,4,0),2)</f>
        <v>#N/A</v>
      </c>
      <c r="R28" s="19"/>
      <c r="S28" s="78" t="e">
        <f>+ROUNDUP(((VLOOKUP(CONCATENATE(I28,K28,M28),'Referencia FIELD'!$D$2:$G$205,3,0)-LN(LN(VLOOKUP(CONCATENATE(I28,K28,M28),'Referencia FIELD'!$D$2:$G$205,2,0)/1000))))/VLOOKUP(CONCATENATE(I28,K28,M28),'Referencia FIELD'!$D$2:$G$205,4,0),2)</f>
        <v>#N/A</v>
      </c>
      <c r="T28" s="79"/>
      <c r="U28" s="80"/>
      <c r="W28" s="18"/>
      <c r="X28" s="18"/>
    </row>
    <row r="29" spans="1:24" x14ac:dyDescent="0.25">
      <c r="A29" s="18"/>
      <c r="B29" s="18">
        <v>20</v>
      </c>
      <c r="C29" s="69"/>
      <c r="D29" s="70"/>
      <c r="E29" s="70"/>
      <c r="F29" s="70"/>
      <c r="G29" s="71"/>
      <c r="H29" s="31"/>
      <c r="I29" s="14"/>
      <c r="K29" s="14"/>
      <c r="M29" s="14"/>
      <c r="O29" s="15"/>
      <c r="Q29" s="41" t="e">
        <f>+ROUNDUP(((VLOOKUP(CONCATENATE(I29,K29,M29),'Referencia FIELD'!$D$2:$G$205,3,0)-LN(LN(VLOOKUP(CONCATENATE(I29,K29,M29),'Referencia FIELD'!$D$2:$G$205,2,0)/O29))))/VLOOKUP(CONCATENATE(I29,K29,M29),'Referencia FIELD'!$D$2:$G$205,4,0),2)</f>
        <v>#N/A</v>
      </c>
      <c r="R29" s="19"/>
      <c r="S29" s="78" t="e">
        <f>+ROUNDUP(((VLOOKUP(CONCATENATE(I29,K29,M29),'Referencia FIELD'!$D$2:$G$205,3,0)-LN(LN(VLOOKUP(CONCATENATE(I29,K29,M29),'Referencia FIELD'!$D$2:$G$205,2,0)/1000))))/VLOOKUP(CONCATENATE(I29,K29,M29),'Referencia FIELD'!$D$2:$G$205,4,0),2)</f>
        <v>#N/A</v>
      </c>
      <c r="T29" s="79"/>
      <c r="U29" s="80"/>
      <c r="W29" s="18"/>
      <c r="X29" s="18"/>
    </row>
    <row r="30" spans="1:24" x14ac:dyDescent="0.25">
      <c r="A30" s="18"/>
      <c r="B30" s="18">
        <v>21</v>
      </c>
      <c r="C30" s="69"/>
      <c r="D30" s="70"/>
      <c r="E30" s="70"/>
      <c r="F30" s="70"/>
      <c r="G30" s="71"/>
      <c r="H30" s="31"/>
      <c r="I30" s="14"/>
      <c r="K30" s="14"/>
      <c r="M30" s="14"/>
      <c r="O30" s="15"/>
      <c r="Q30" s="41" t="e">
        <f>+ROUNDUP(((VLOOKUP(CONCATENATE(I30,K30,M30),'Referencia FIELD'!$D$2:$G$205,3,0)-LN(LN(VLOOKUP(CONCATENATE(I30,K30,M30),'Referencia FIELD'!$D$2:$G$205,2,0)/O30))))/VLOOKUP(CONCATENATE(I30,K30,M30),'Referencia FIELD'!$D$2:$G$205,4,0),2)</f>
        <v>#N/A</v>
      </c>
      <c r="R30" s="19"/>
      <c r="S30" s="78" t="e">
        <f>+ROUNDUP(((VLOOKUP(CONCATENATE(I30,K30,M30),'Referencia FIELD'!$D$2:$G$205,3,0)-LN(LN(VLOOKUP(CONCATENATE(I30,K30,M30),'Referencia FIELD'!$D$2:$G$205,2,0)/1000))))/VLOOKUP(CONCATENATE(I30,K30,M30),'Referencia FIELD'!$D$2:$G$205,4,0),2)</f>
        <v>#N/A</v>
      </c>
      <c r="T30" s="79"/>
      <c r="U30" s="80"/>
      <c r="W30" s="18"/>
      <c r="X30" s="18"/>
    </row>
    <row r="31" spans="1:24" x14ac:dyDescent="0.25">
      <c r="A31" s="18"/>
      <c r="B31" s="18">
        <v>22</v>
      </c>
      <c r="C31" s="69"/>
      <c r="D31" s="70"/>
      <c r="E31" s="70"/>
      <c r="F31" s="70"/>
      <c r="G31" s="71"/>
      <c r="H31" s="31"/>
      <c r="I31" s="14"/>
      <c r="K31" s="14"/>
      <c r="M31" s="14"/>
      <c r="O31" s="15"/>
      <c r="Q31" s="41" t="e">
        <f>+ROUNDUP(((VLOOKUP(CONCATENATE(I31,K31,M31),'Referencia FIELD'!$D$2:$G$205,3,0)-LN(LN(VLOOKUP(CONCATENATE(I31,K31,M31),'Referencia FIELD'!$D$2:$G$205,2,0)/O31))))/VLOOKUP(CONCATENATE(I31,K31,M31),'Referencia FIELD'!$D$2:$G$205,4,0),2)</f>
        <v>#N/A</v>
      </c>
      <c r="R31" s="19"/>
      <c r="S31" s="78" t="e">
        <f>+ROUNDUP(((VLOOKUP(CONCATENATE(I31,K31,M31),'Referencia FIELD'!$D$2:$G$205,3,0)-LN(LN(VLOOKUP(CONCATENATE(I31,K31,M31),'Referencia FIELD'!$D$2:$G$205,2,0)/1000))))/VLOOKUP(CONCATENATE(I31,K31,M31),'Referencia FIELD'!$D$2:$G$205,4,0),2)</f>
        <v>#N/A</v>
      </c>
      <c r="T31" s="79"/>
      <c r="U31" s="80"/>
      <c r="W31" s="18"/>
      <c r="X31" s="18"/>
    </row>
    <row r="32" spans="1:24" x14ac:dyDescent="0.25">
      <c r="A32" s="18"/>
      <c r="B32" s="18">
        <v>23</v>
      </c>
      <c r="C32" s="69"/>
      <c r="D32" s="70"/>
      <c r="E32" s="70"/>
      <c r="F32" s="70"/>
      <c r="G32" s="71"/>
      <c r="H32" s="31"/>
      <c r="I32" s="14"/>
      <c r="K32" s="14"/>
      <c r="M32" s="14"/>
      <c r="O32" s="15"/>
      <c r="Q32" s="41" t="e">
        <f>+ROUNDUP(((VLOOKUP(CONCATENATE(I32,K32,M32),'Referencia FIELD'!$D$2:$G$205,3,0)-LN(LN(VLOOKUP(CONCATENATE(I32,K32,M32),'Referencia FIELD'!$D$2:$G$205,2,0)/O32))))/VLOOKUP(CONCATENATE(I32,K32,M32),'Referencia FIELD'!$D$2:$G$205,4,0),2)</f>
        <v>#N/A</v>
      </c>
      <c r="R32" s="19"/>
      <c r="S32" s="78" t="e">
        <f>+ROUNDUP(((VLOOKUP(CONCATENATE(I32,K32,M32),'Referencia FIELD'!$D$2:$G$205,3,0)-LN(LN(VLOOKUP(CONCATENATE(I32,K32,M32),'Referencia FIELD'!$D$2:$G$205,2,0)/1000))))/VLOOKUP(CONCATENATE(I32,K32,M32),'Referencia FIELD'!$D$2:$G$205,4,0),2)</f>
        <v>#N/A</v>
      </c>
      <c r="T32" s="79"/>
      <c r="U32" s="80"/>
      <c r="W32" s="18"/>
      <c r="X32" s="18"/>
    </row>
    <row r="33" spans="1:24" x14ac:dyDescent="0.25">
      <c r="A33" s="18"/>
      <c r="B33" s="18">
        <v>24</v>
      </c>
      <c r="C33" s="69"/>
      <c r="D33" s="70"/>
      <c r="E33" s="70"/>
      <c r="F33" s="70"/>
      <c r="G33" s="71"/>
      <c r="H33" s="31"/>
      <c r="I33" s="14"/>
      <c r="K33" s="14"/>
      <c r="M33" s="14"/>
      <c r="O33" s="15"/>
      <c r="Q33" s="41" t="e">
        <f>+ROUNDUP(((VLOOKUP(CONCATENATE(I33,K33,M33),'Referencia FIELD'!$D$2:$G$205,3,0)-LN(LN(VLOOKUP(CONCATENATE(I33,K33,M33),'Referencia FIELD'!$D$2:$G$205,2,0)/O33))))/VLOOKUP(CONCATENATE(I33,K33,M33),'Referencia FIELD'!$D$2:$G$205,4,0),2)</f>
        <v>#N/A</v>
      </c>
      <c r="R33" s="19"/>
      <c r="S33" s="78" t="e">
        <f>+ROUNDUP(((VLOOKUP(CONCATENATE(I33,K33,M33),'Referencia FIELD'!$D$2:$G$205,3,0)-LN(LN(VLOOKUP(CONCATENATE(I33,K33,M33),'Referencia FIELD'!$D$2:$G$205,2,0)/1000))))/VLOOKUP(CONCATENATE(I33,K33,M33),'Referencia FIELD'!$D$2:$G$205,4,0),2)</f>
        <v>#N/A</v>
      </c>
      <c r="T33" s="79"/>
      <c r="U33" s="80"/>
      <c r="W33" s="18"/>
      <c r="X33" s="18"/>
    </row>
    <row r="34" spans="1:24" x14ac:dyDescent="0.25">
      <c r="A34" s="18"/>
      <c r="B34" s="18">
        <v>25</v>
      </c>
      <c r="C34" s="69"/>
      <c r="D34" s="70"/>
      <c r="E34" s="70"/>
      <c r="F34" s="70"/>
      <c r="G34" s="71"/>
      <c r="H34" s="31"/>
      <c r="I34" s="14"/>
      <c r="K34" s="14"/>
      <c r="M34" s="14"/>
      <c r="O34" s="15"/>
      <c r="Q34" s="41" t="e">
        <f>+ROUNDUP(((VLOOKUP(CONCATENATE(I34,K34,M34),'Referencia FIELD'!$D$2:$G$205,3,0)-LN(LN(VLOOKUP(CONCATENATE(I34,K34,M34),'Referencia FIELD'!$D$2:$G$205,2,0)/O34))))/VLOOKUP(CONCATENATE(I34,K34,M34),'Referencia FIELD'!$D$2:$G$205,4,0),2)</f>
        <v>#N/A</v>
      </c>
      <c r="R34" s="19"/>
      <c r="S34" s="78" t="e">
        <f>+ROUNDUP(((VLOOKUP(CONCATENATE(I34,K34,M34),'Referencia FIELD'!$D$2:$G$205,3,0)-LN(LN(VLOOKUP(CONCATENATE(I34,K34,M34),'Referencia FIELD'!$D$2:$G$205,2,0)/1000))))/VLOOKUP(CONCATENATE(I34,K34,M34),'Referencia FIELD'!$D$2:$G$205,4,0),2)</f>
        <v>#N/A</v>
      </c>
      <c r="T34" s="79"/>
      <c r="U34" s="80"/>
      <c r="W34" s="18"/>
      <c r="X34" s="18"/>
    </row>
    <row r="35" spans="1:24" x14ac:dyDescent="0.25">
      <c r="A35" s="18"/>
      <c r="B35" s="18">
        <v>26</v>
      </c>
      <c r="C35" s="69"/>
      <c r="D35" s="70"/>
      <c r="E35" s="70"/>
      <c r="F35" s="70"/>
      <c r="G35" s="71"/>
      <c r="H35" s="31"/>
      <c r="I35" s="14"/>
      <c r="K35" s="14"/>
      <c r="M35" s="14"/>
      <c r="O35" s="15"/>
      <c r="Q35" s="41" t="e">
        <f>+ROUNDUP(((VLOOKUP(CONCATENATE(I35,K35,M35),'Referencia FIELD'!$D$2:$G$205,3,0)-LN(LN(VLOOKUP(CONCATENATE(I35,K35,M35),'Referencia FIELD'!$D$2:$G$205,2,0)/O35))))/VLOOKUP(CONCATENATE(I35,K35,M35),'Referencia FIELD'!$D$2:$G$205,4,0),2)</f>
        <v>#N/A</v>
      </c>
      <c r="R35" s="19"/>
      <c r="S35" s="78" t="e">
        <f>+ROUNDUP(((VLOOKUP(CONCATENATE(I35,K35,M35),'Referencia FIELD'!$D$2:$G$205,3,0)-LN(LN(VLOOKUP(CONCATENATE(I35,K35,M35),'Referencia FIELD'!$D$2:$G$205,2,0)/1000))))/VLOOKUP(CONCATENATE(I35,K35,M35),'Referencia FIELD'!$D$2:$G$205,4,0),2)</f>
        <v>#N/A</v>
      </c>
      <c r="T35" s="79"/>
      <c r="U35" s="80"/>
      <c r="W35" s="18"/>
      <c r="X35" s="18"/>
    </row>
    <row r="36" spans="1:24" x14ac:dyDescent="0.25">
      <c r="A36" s="18"/>
      <c r="B36" s="18">
        <v>27</v>
      </c>
      <c r="C36" s="69"/>
      <c r="D36" s="70"/>
      <c r="E36" s="70"/>
      <c r="F36" s="70"/>
      <c r="G36" s="71"/>
      <c r="H36" s="31"/>
      <c r="I36" s="14"/>
      <c r="K36" s="14"/>
      <c r="M36" s="14"/>
      <c r="O36" s="15"/>
      <c r="Q36" s="41" t="e">
        <f>+ROUNDUP(((VLOOKUP(CONCATENATE(I36,K36,M36),'Referencia FIELD'!$D$2:$G$205,3,0)-LN(LN(VLOOKUP(CONCATENATE(I36,K36,M36),'Referencia FIELD'!$D$2:$G$205,2,0)/O36))))/VLOOKUP(CONCATENATE(I36,K36,M36),'Referencia FIELD'!$D$2:$G$205,4,0),2)</f>
        <v>#N/A</v>
      </c>
      <c r="R36" s="19"/>
      <c r="S36" s="78" t="e">
        <f>+ROUNDUP(((VLOOKUP(CONCATENATE(I36,K36,M36),'Referencia FIELD'!$D$2:$G$205,3,0)-LN(LN(VLOOKUP(CONCATENATE(I36,K36,M36),'Referencia FIELD'!$D$2:$G$205,2,0)/1000))))/VLOOKUP(CONCATENATE(I36,K36,M36),'Referencia FIELD'!$D$2:$G$205,4,0),2)</f>
        <v>#N/A</v>
      </c>
      <c r="T36" s="79"/>
      <c r="U36" s="80"/>
      <c r="W36" s="18"/>
      <c r="X36" s="18"/>
    </row>
    <row r="37" spans="1:24" x14ac:dyDescent="0.25">
      <c r="A37" s="18"/>
      <c r="B37" s="18">
        <v>28</v>
      </c>
      <c r="C37" s="69"/>
      <c r="D37" s="70"/>
      <c r="E37" s="70"/>
      <c r="F37" s="70"/>
      <c r="G37" s="71"/>
      <c r="H37" s="31"/>
      <c r="I37" s="14"/>
      <c r="K37" s="14"/>
      <c r="M37" s="14"/>
      <c r="O37" s="15"/>
      <c r="Q37" s="41" t="e">
        <f>+ROUNDUP(((VLOOKUP(CONCATENATE(I37,K37,M37),'Referencia FIELD'!$D$2:$G$205,3,0)-LN(LN(VLOOKUP(CONCATENATE(I37,K37,M37),'Referencia FIELD'!$D$2:$G$205,2,0)/O37))))/VLOOKUP(CONCATENATE(I37,K37,M37),'Referencia FIELD'!$D$2:$G$205,4,0),2)</f>
        <v>#N/A</v>
      </c>
      <c r="R37" s="19"/>
      <c r="S37" s="78" t="e">
        <f>+ROUNDUP(((VLOOKUP(CONCATENATE(I37,K37,M37),'Referencia FIELD'!$D$2:$G$205,3,0)-LN(LN(VLOOKUP(CONCATENATE(I37,K37,M37),'Referencia FIELD'!$D$2:$G$205,2,0)/1000))))/VLOOKUP(CONCATENATE(I37,K37,M37),'Referencia FIELD'!$D$2:$G$205,4,0),2)</f>
        <v>#N/A</v>
      </c>
      <c r="T37" s="79"/>
      <c r="U37" s="80"/>
      <c r="W37" s="18"/>
      <c r="X37" s="18"/>
    </row>
    <row r="38" spans="1:24" x14ac:dyDescent="0.25">
      <c r="A38" s="18"/>
      <c r="B38" s="18">
        <v>29</v>
      </c>
      <c r="C38" s="69"/>
      <c r="D38" s="70"/>
      <c r="E38" s="70"/>
      <c r="F38" s="70"/>
      <c r="G38" s="71"/>
      <c r="H38" s="31"/>
      <c r="I38" s="14"/>
      <c r="K38" s="14"/>
      <c r="M38" s="14"/>
      <c r="O38" s="15"/>
      <c r="Q38" s="41" t="e">
        <f>+ROUNDUP(((VLOOKUP(CONCATENATE(I38,K38,M38),'Referencia FIELD'!$D$2:$G$205,3,0)-LN(LN(VLOOKUP(CONCATENATE(I38,K38,M38),'Referencia FIELD'!$D$2:$G$205,2,0)/O38))))/VLOOKUP(CONCATENATE(I38,K38,M38),'Referencia FIELD'!$D$2:$G$205,4,0),2)</f>
        <v>#N/A</v>
      </c>
      <c r="R38" s="19"/>
      <c r="S38" s="78" t="e">
        <f>+ROUNDUP(((VLOOKUP(CONCATENATE(I38,K38,M38),'Referencia FIELD'!$D$2:$G$205,3,0)-LN(LN(VLOOKUP(CONCATENATE(I38,K38,M38),'Referencia FIELD'!$D$2:$G$205,2,0)/1000))))/VLOOKUP(CONCATENATE(I38,K38,M38),'Referencia FIELD'!$D$2:$G$205,4,0),2)</f>
        <v>#N/A</v>
      </c>
      <c r="T38" s="79"/>
      <c r="U38" s="80"/>
      <c r="W38" s="18"/>
      <c r="X38" s="18"/>
    </row>
    <row r="39" spans="1:24" x14ac:dyDescent="0.25">
      <c r="A39" s="18"/>
      <c r="B39" s="18">
        <v>30</v>
      </c>
      <c r="C39" s="69"/>
      <c r="D39" s="70"/>
      <c r="E39" s="70"/>
      <c r="F39" s="70"/>
      <c r="G39" s="71"/>
      <c r="H39" s="31"/>
      <c r="I39" s="14"/>
      <c r="K39" s="14"/>
      <c r="M39" s="14"/>
      <c r="O39" s="15"/>
      <c r="Q39" s="41" t="e">
        <f>+ROUNDUP(((VLOOKUP(CONCATENATE(I39,K39,M39),'Referencia FIELD'!$D$2:$G$205,3,0)-LN(LN(VLOOKUP(CONCATENATE(I39,K39,M39),'Referencia FIELD'!$D$2:$G$205,2,0)/O39))))/VLOOKUP(CONCATENATE(I39,K39,M39),'Referencia FIELD'!$D$2:$G$205,4,0),2)</f>
        <v>#N/A</v>
      </c>
      <c r="R39" s="19"/>
      <c r="S39" s="78" t="e">
        <f>+ROUNDUP(((VLOOKUP(CONCATENATE(I39,K39,M39),'Referencia FIELD'!$D$2:$G$205,3,0)-LN(LN(VLOOKUP(CONCATENATE(I39,K39,M39),'Referencia FIELD'!$D$2:$G$205,2,0)/1000))))/VLOOKUP(CONCATENATE(I39,K39,M39),'Referencia FIELD'!$D$2:$G$205,4,0),2)</f>
        <v>#N/A</v>
      </c>
      <c r="T39" s="79"/>
      <c r="U39" s="80"/>
      <c r="W39" s="18"/>
      <c r="X39" s="18"/>
    </row>
    <row r="40" spans="1:24" x14ac:dyDescent="0.25">
      <c r="A40" s="18"/>
      <c r="B40" s="18">
        <v>31</v>
      </c>
      <c r="C40" s="69"/>
      <c r="D40" s="70"/>
      <c r="E40" s="70"/>
      <c r="F40" s="70"/>
      <c r="G40" s="71"/>
      <c r="H40" s="31"/>
      <c r="I40" s="14"/>
      <c r="K40" s="14"/>
      <c r="M40" s="14"/>
      <c r="O40" s="15"/>
      <c r="Q40" s="41" t="e">
        <f>+ROUNDUP(((VLOOKUP(CONCATENATE(I40,K40,M40),'Referencia FIELD'!$D$2:$G$205,3,0)-LN(LN(VLOOKUP(CONCATENATE(I40,K40,M40),'Referencia FIELD'!$D$2:$G$205,2,0)/O40))))/VLOOKUP(CONCATENATE(I40,K40,M40),'Referencia FIELD'!$D$2:$G$205,4,0),2)</f>
        <v>#N/A</v>
      </c>
      <c r="R40" s="19"/>
      <c r="S40" s="78" t="e">
        <f>+ROUNDUP(((VLOOKUP(CONCATENATE(I40,K40,M40),'Referencia FIELD'!$D$2:$G$205,3,0)-LN(LN(VLOOKUP(CONCATENATE(I40,K40,M40),'Referencia FIELD'!$D$2:$G$205,2,0)/1000))))/VLOOKUP(CONCATENATE(I40,K40,M40),'Referencia FIELD'!$D$2:$G$205,4,0),2)</f>
        <v>#N/A</v>
      </c>
      <c r="T40" s="79"/>
      <c r="U40" s="80"/>
      <c r="W40" s="18"/>
      <c r="X40" s="18"/>
    </row>
    <row r="41" spans="1:24" x14ac:dyDescent="0.25">
      <c r="A41" s="18"/>
      <c r="B41" s="18">
        <v>32</v>
      </c>
      <c r="C41" s="69"/>
      <c r="D41" s="70"/>
      <c r="E41" s="70"/>
      <c r="F41" s="70"/>
      <c r="G41" s="71"/>
      <c r="H41" s="31"/>
      <c r="I41" s="14"/>
      <c r="K41" s="14"/>
      <c r="M41" s="14"/>
      <c r="O41" s="15"/>
      <c r="Q41" s="41" t="e">
        <f>+ROUNDUP(((VLOOKUP(CONCATENATE(I41,K41,M41),'Referencia FIELD'!$D$2:$G$205,3,0)-LN(LN(VLOOKUP(CONCATENATE(I41,K41,M41),'Referencia FIELD'!$D$2:$G$205,2,0)/O41))))/VLOOKUP(CONCATENATE(I41,K41,M41),'Referencia FIELD'!$D$2:$G$205,4,0),2)</f>
        <v>#N/A</v>
      </c>
      <c r="R41" s="19"/>
      <c r="S41" s="78" t="e">
        <f>+ROUNDUP(((VLOOKUP(CONCATENATE(I41,K41,M41),'Referencia FIELD'!$D$2:$G$205,3,0)-LN(LN(VLOOKUP(CONCATENATE(I41,K41,M41),'Referencia FIELD'!$D$2:$G$205,2,0)/1000))))/VLOOKUP(CONCATENATE(I41,K41,M41),'Referencia FIELD'!$D$2:$G$205,4,0),2)</f>
        <v>#N/A</v>
      </c>
      <c r="T41" s="79"/>
      <c r="U41" s="80"/>
      <c r="W41" s="18"/>
      <c r="X41" s="18"/>
    </row>
    <row r="42" spans="1:24" x14ac:dyDescent="0.25">
      <c r="A42" s="18"/>
      <c r="B42" s="18">
        <v>33</v>
      </c>
      <c r="C42" s="69"/>
      <c r="D42" s="70"/>
      <c r="E42" s="70"/>
      <c r="F42" s="70"/>
      <c r="G42" s="71"/>
      <c r="H42" s="31"/>
      <c r="I42" s="14"/>
      <c r="K42" s="14"/>
      <c r="M42" s="14"/>
      <c r="O42" s="15"/>
      <c r="Q42" s="41" t="e">
        <f>+ROUNDUP(((VLOOKUP(CONCATENATE(I42,K42,M42),'Referencia FIELD'!$D$2:$G$205,3,0)-LN(LN(VLOOKUP(CONCATENATE(I42,K42,M42),'Referencia FIELD'!$D$2:$G$205,2,0)/O42))))/VLOOKUP(CONCATENATE(I42,K42,M42),'Referencia FIELD'!$D$2:$G$205,4,0),2)</f>
        <v>#N/A</v>
      </c>
      <c r="R42" s="19"/>
      <c r="S42" s="78" t="e">
        <f>+ROUNDUP(((VLOOKUP(CONCATENATE(I42,K42,M42),'Referencia FIELD'!$D$2:$G$205,3,0)-LN(LN(VLOOKUP(CONCATENATE(I42,K42,M42),'Referencia FIELD'!$D$2:$G$205,2,0)/1000))))/VLOOKUP(CONCATENATE(I42,K42,M42),'Referencia FIELD'!$D$2:$G$205,4,0),2)</f>
        <v>#N/A</v>
      </c>
      <c r="T42" s="79"/>
      <c r="U42" s="80"/>
      <c r="W42" s="18"/>
      <c r="X42" s="18"/>
    </row>
    <row r="43" spans="1:24" x14ac:dyDescent="0.25">
      <c r="A43" s="18"/>
      <c r="B43" s="18">
        <v>34</v>
      </c>
      <c r="C43" s="69"/>
      <c r="D43" s="70"/>
      <c r="E43" s="70"/>
      <c r="F43" s="70"/>
      <c r="G43" s="71"/>
      <c r="H43" s="31"/>
      <c r="I43" s="14"/>
      <c r="K43" s="14"/>
      <c r="M43" s="14"/>
      <c r="O43" s="15"/>
      <c r="Q43" s="41" t="e">
        <f>+ROUNDUP(((VLOOKUP(CONCATENATE(I43,K43,M43),'Referencia FIELD'!$D$2:$G$205,3,0)-LN(LN(VLOOKUP(CONCATENATE(I43,K43,M43),'Referencia FIELD'!$D$2:$G$205,2,0)/O43))))/VLOOKUP(CONCATENATE(I43,K43,M43),'Referencia FIELD'!$D$2:$G$205,4,0),2)</f>
        <v>#N/A</v>
      </c>
      <c r="R43" s="19"/>
      <c r="S43" s="78" t="e">
        <f>+ROUNDUP(((VLOOKUP(CONCATENATE(I43,K43,M43),'Referencia FIELD'!$D$2:$G$205,3,0)-LN(LN(VLOOKUP(CONCATENATE(I43,K43,M43),'Referencia FIELD'!$D$2:$G$205,2,0)/1000))))/VLOOKUP(CONCATENATE(I43,K43,M43),'Referencia FIELD'!$D$2:$G$205,4,0),2)</f>
        <v>#N/A</v>
      </c>
      <c r="T43" s="79"/>
      <c r="U43" s="80"/>
      <c r="W43" s="18"/>
      <c r="X43" s="18"/>
    </row>
    <row r="44" spans="1:24" x14ac:dyDescent="0.25">
      <c r="A44" s="18"/>
      <c r="B44" s="18">
        <v>35</v>
      </c>
      <c r="C44" s="69"/>
      <c r="D44" s="70"/>
      <c r="E44" s="70"/>
      <c r="F44" s="70"/>
      <c r="G44" s="71"/>
      <c r="H44" s="31"/>
      <c r="I44" s="14"/>
      <c r="K44" s="14"/>
      <c r="M44" s="14"/>
      <c r="O44" s="15"/>
      <c r="Q44" s="41" t="e">
        <f>+ROUNDUP(((VLOOKUP(CONCATENATE(I44,K44,M44),'Referencia FIELD'!$D$2:$G$205,3,0)-LN(LN(VLOOKUP(CONCATENATE(I44,K44,M44),'Referencia FIELD'!$D$2:$G$205,2,0)/O44))))/VLOOKUP(CONCATENATE(I44,K44,M44),'Referencia FIELD'!$D$2:$G$205,4,0),2)</f>
        <v>#N/A</v>
      </c>
      <c r="R44" s="19"/>
      <c r="S44" s="78" t="e">
        <f>+ROUNDUP(((VLOOKUP(CONCATENATE(I44,K44,M44),'Referencia FIELD'!$D$2:$G$205,3,0)-LN(LN(VLOOKUP(CONCATENATE(I44,K44,M44),'Referencia FIELD'!$D$2:$G$205,2,0)/1000))))/VLOOKUP(CONCATENATE(I44,K44,M44),'Referencia FIELD'!$D$2:$G$205,4,0),2)</f>
        <v>#N/A</v>
      </c>
      <c r="T44" s="79"/>
      <c r="U44" s="80"/>
      <c r="W44" s="18"/>
      <c r="X44" s="18"/>
    </row>
    <row r="45" spans="1:24" x14ac:dyDescent="0.25">
      <c r="A45" s="18"/>
      <c r="B45" s="18">
        <v>36</v>
      </c>
      <c r="C45" s="69"/>
      <c r="D45" s="70"/>
      <c r="E45" s="70"/>
      <c r="F45" s="70"/>
      <c r="G45" s="71"/>
      <c r="H45" s="31"/>
      <c r="I45" s="14"/>
      <c r="K45" s="14"/>
      <c r="M45" s="14"/>
      <c r="O45" s="15"/>
      <c r="Q45" s="41" t="e">
        <f>+ROUNDUP(((VLOOKUP(CONCATENATE(I45,K45,M45),'Referencia FIELD'!$D$2:$G$205,3,0)-LN(LN(VLOOKUP(CONCATENATE(I45,K45,M45),'Referencia FIELD'!$D$2:$G$205,2,0)/O45))))/VLOOKUP(CONCATENATE(I45,K45,M45),'Referencia FIELD'!$D$2:$G$205,4,0),2)</f>
        <v>#N/A</v>
      </c>
      <c r="R45" s="19"/>
      <c r="S45" s="78" t="e">
        <f>+ROUNDUP(((VLOOKUP(CONCATENATE(I45,K45,M45),'Referencia FIELD'!$D$2:$G$205,3,0)-LN(LN(VLOOKUP(CONCATENATE(I45,K45,M45),'Referencia FIELD'!$D$2:$G$205,2,0)/1000))))/VLOOKUP(CONCATENATE(I45,K45,M45),'Referencia FIELD'!$D$2:$G$205,4,0),2)</f>
        <v>#N/A</v>
      </c>
      <c r="T45" s="79"/>
      <c r="U45" s="80"/>
      <c r="W45" s="18"/>
      <c r="X45" s="18"/>
    </row>
    <row r="46" spans="1:24" x14ac:dyDescent="0.25">
      <c r="A46" s="18"/>
      <c r="B46" s="18">
        <v>37</v>
      </c>
      <c r="C46" s="69"/>
      <c r="D46" s="70"/>
      <c r="E46" s="70"/>
      <c r="F46" s="70"/>
      <c r="G46" s="71"/>
      <c r="H46" s="31"/>
      <c r="I46" s="14"/>
      <c r="K46" s="14"/>
      <c r="M46" s="14"/>
      <c r="O46" s="15"/>
      <c r="Q46" s="41" t="e">
        <f>+ROUNDUP(((VLOOKUP(CONCATENATE(I46,K46,M46),'Referencia FIELD'!$D$2:$G$205,3,0)-LN(LN(VLOOKUP(CONCATENATE(I46,K46,M46),'Referencia FIELD'!$D$2:$G$205,2,0)/O46))))/VLOOKUP(CONCATENATE(I46,K46,M46),'Referencia FIELD'!$D$2:$G$205,4,0),2)</f>
        <v>#N/A</v>
      </c>
      <c r="R46" s="19"/>
      <c r="S46" s="78" t="e">
        <f>+ROUNDUP(((VLOOKUP(CONCATENATE(I46,K46,M46),'Referencia FIELD'!$D$2:$G$205,3,0)-LN(LN(VLOOKUP(CONCATENATE(I46,K46,M46),'Referencia FIELD'!$D$2:$G$205,2,0)/1000))))/VLOOKUP(CONCATENATE(I46,K46,M46),'Referencia FIELD'!$D$2:$G$205,4,0),2)</f>
        <v>#N/A</v>
      </c>
      <c r="T46" s="79"/>
      <c r="U46" s="80"/>
      <c r="W46" s="18"/>
      <c r="X46" s="18"/>
    </row>
    <row r="47" spans="1:24" x14ac:dyDescent="0.25">
      <c r="A47" s="18"/>
      <c r="B47" s="18">
        <v>38</v>
      </c>
      <c r="C47" s="69"/>
      <c r="D47" s="70"/>
      <c r="E47" s="70"/>
      <c r="F47" s="70"/>
      <c r="G47" s="71"/>
      <c r="H47" s="31"/>
      <c r="I47" s="14"/>
      <c r="K47" s="14"/>
      <c r="M47" s="14"/>
      <c r="O47" s="15"/>
      <c r="Q47" s="41" t="e">
        <f>+ROUNDUP(((VLOOKUP(CONCATENATE(I47,K47,M47),'Referencia FIELD'!$D$2:$G$205,3,0)-LN(LN(VLOOKUP(CONCATENATE(I47,K47,M47),'Referencia FIELD'!$D$2:$G$205,2,0)/O47))))/VLOOKUP(CONCATENATE(I47,K47,M47),'Referencia FIELD'!$D$2:$G$205,4,0),2)</f>
        <v>#N/A</v>
      </c>
      <c r="R47" s="19"/>
      <c r="S47" s="78" t="e">
        <f>+ROUNDUP(((VLOOKUP(CONCATENATE(I47,K47,M47),'Referencia FIELD'!$D$2:$G$205,3,0)-LN(LN(VLOOKUP(CONCATENATE(I47,K47,M47),'Referencia FIELD'!$D$2:$G$205,2,0)/1000))))/VLOOKUP(CONCATENATE(I47,K47,M47),'Referencia FIELD'!$D$2:$G$205,4,0),2)</f>
        <v>#N/A</v>
      </c>
      <c r="T47" s="79"/>
      <c r="U47" s="80"/>
      <c r="W47" s="18"/>
      <c r="X47" s="18"/>
    </row>
    <row r="48" spans="1:24" x14ac:dyDescent="0.25">
      <c r="A48" s="18"/>
      <c r="B48" s="18">
        <v>39</v>
      </c>
      <c r="C48" s="69"/>
      <c r="D48" s="70"/>
      <c r="E48" s="70"/>
      <c r="F48" s="70"/>
      <c r="G48" s="71"/>
      <c r="H48" s="31"/>
      <c r="I48" s="14"/>
      <c r="K48" s="14"/>
      <c r="M48" s="14"/>
      <c r="O48" s="15"/>
      <c r="Q48" s="41" t="e">
        <f>+ROUNDUP(((VLOOKUP(CONCATENATE(I48,K48,M48),'Referencia FIELD'!$D$2:$G$205,3,0)-LN(LN(VLOOKUP(CONCATENATE(I48,K48,M48),'Referencia FIELD'!$D$2:$G$205,2,0)/O48))))/VLOOKUP(CONCATENATE(I48,K48,M48),'Referencia FIELD'!$D$2:$G$205,4,0),2)</f>
        <v>#N/A</v>
      </c>
      <c r="R48" s="19"/>
      <c r="S48" s="78" t="e">
        <f>+ROUNDUP(((VLOOKUP(CONCATENATE(I48,K48,M48),'Referencia FIELD'!$D$2:$G$205,3,0)-LN(LN(VLOOKUP(CONCATENATE(I48,K48,M48),'Referencia FIELD'!$D$2:$G$205,2,0)/1000))))/VLOOKUP(CONCATENATE(I48,K48,M48),'Referencia FIELD'!$D$2:$G$205,4,0),2)</f>
        <v>#N/A</v>
      </c>
      <c r="T48" s="79"/>
      <c r="U48" s="80"/>
      <c r="W48" s="18"/>
      <c r="X48" s="18"/>
    </row>
    <row r="49" spans="1:24" x14ac:dyDescent="0.25">
      <c r="A49" s="18"/>
      <c r="B49" s="18">
        <v>40</v>
      </c>
      <c r="C49" s="69"/>
      <c r="D49" s="70"/>
      <c r="E49" s="70"/>
      <c r="F49" s="70"/>
      <c r="G49" s="71"/>
      <c r="H49" s="31"/>
      <c r="I49" s="14"/>
      <c r="K49" s="14"/>
      <c r="M49" s="14"/>
      <c r="O49" s="15"/>
      <c r="Q49" s="41" t="e">
        <f>+ROUNDUP(((VLOOKUP(CONCATENATE(I49,K49,M49),'Referencia FIELD'!$D$2:$G$205,3,0)-LN(LN(VLOOKUP(CONCATENATE(I49,K49,M49),'Referencia FIELD'!$D$2:$G$205,2,0)/O49))))/VLOOKUP(CONCATENATE(I49,K49,M49),'Referencia FIELD'!$D$2:$G$205,4,0),2)</f>
        <v>#N/A</v>
      </c>
      <c r="R49" s="19"/>
      <c r="S49" s="78" t="e">
        <f>+ROUNDUP(((VLOOKUP(CONCATENATE(I49,K49,M49),'Referencia FIELD'!$D$2:$G$205,3,0)-LN(LN(VLOOKUP(CONCATENATE(I49,K49,M49),'Referencia FIELD'!$D$2:$G$205,2,0)/1000))))/VLOOKUP(CONCATENATE(I49,K49,M49),'Referencia FIELD'!$D$2:$G$205,4,0),2)</f>
        <v>#N/A</v>
      </c>
      <c r="T49" s="79"/>
      <c r="U49" s="80"/>
      <c r="W49" s="18"/>
      <c r="X49" s="18"/>
    </row>
    <row r="50" spans="1:24" x14ac:dyDescent="0.25">
      <c r="A50" s="18"/>
      <c r="B50" s="18">
        <v>41</v>
      </c>
      <c r="C50" s="69"/>
      <c r="D50" s="70"/>
      <c r="E50" s="70"/>
      <c r="F50" s="70"/>
      <c r="G50" s="71"/>
      <c r="H50" s="31"/>
      <c r="I50" s="14"/>
      <c r="K50" s="14"/>
      <c r="M50" s="14"/>
      <c r="O50" s="15"/>
      <c r="Q50" s="41" t="e">
        <f>+ROUNDUP(((VLOOKUP(CONCATENATE(I50,K50,M50),'Referencia FIELD'!$D$2:$G$205,3,0)-LN(LN(VLOOKUP(CONCATENATE(I50,K50,M50),'Referencia FIELD'!$D$2:$G$205,2,0)/O50))))/VLOOKUP(CONCATENATE(I50,K50,M50),'Referencia FIELD'!$D$2:$G$205,4,0),2)</f>
        <v>#N/A</v>
      </c>
      <c r="R50" s="19"/>
      <c r="S50" s="78" t="e">
        <f>+ROUNDUP(((VLOOKUP(CONCATENATE(I50,K50,M50),'Referencia FIELD'!$D$2:$G$205,3,0)-LN(LN(VLOOKUP(CONCATENATE(I50,K50,M50),'Referencia FIELD'!$D$2:$G$205,2,0)/1000))))/VLOOKUP(CONCATENATE(I50,K50,M50),'Referencia FIELD'!$D$2:$G$205,4,0),2)</f>
        <v>#N/A</v>
      </c>
      <c r="T50" s="79"/>
      <c r="U50" s="80"/>
      <c r="W50" s="18"/>
      <c r="X50" s="18"/>
    </row>
    <row r="51" spans="1:24" x14ac:dyDescent="0.25">
      <c r="A51" s="18"/>
      <c r="B51" s="18">
        <v>42</v>
      </c>
      <c r="C51" s="69"/>
      <c r="D51" s="70"/>
      <c r="E51" s="70"/>
      <c r="F51" s="70"/>
      <c r="G51" s="71"/>
      <c r="H51" s="31"/>
      <c r="I51" s="14"/>
      <c r="K51" s="14"/>
      <c r="M51" s="14"/>
      <c r="O51" s="15"/>
      <c r="Q51" s="41" t="e">
        <f>+ROUNDUP(((VLOOKUP(CONCATENATE(I51,K51,M51),'Referencia FIELD'!$D$2:$G$205,3,0)-LN(LN(VLOOKUP(CONCATENATE(I51,K51,M51),'Referencia FIELD'!$D$2:$G$205,2,0)/O51))))/VLOOKUP(CONCATENATE(I51,K51,M51),'Referencia FIELD'!$D$2:$G$205,4,0),2)</f>
        <v>#N/A</v>
      </c>
      <c r="R51" s="19"/>
      <c r="S51" s="78" t="e">
        <f>+ROUNDUP(((VLOOKUP(CONCATENATE(I51,K51,M51),'Referencia FIELD'!$D$2:$G$205,3,0)-LN(LN(VLOOKUP(CONCATENATE(I51,K51,M51),'Referencia FIELD'!$D$2:$G$205,2,0)/1000))))/VLOOKUP(CONCATENATE(I51,K51,M51),'Referencia FIELD'!$D$2:$G$205,4,0),2)</f>
        <v>#N/A</v>
      </c>
      <c r="T51" s="79"/>
      <c r="U51" s="80"/>
      <c r="W51" s="18"/>
      <c r="X51" s="18"/>
    </row>
    <row r="52" spans="1:24" x14ac:dyDescent="0.25">
      <c r="A52" s="18"/>
      <c r="B52" s="18">
        <v>43</v>
      </c>
      <c r="C52" s="69"/>
      <c r="D52" s="70"/>
      <c r="E52" s="70"/>
      <c r="F52" s="70"/>
      <c r="G52" s="71"/>
      <c r="H52" s="31"/>
      <c r="I52" s="14"/>
      <c r="K52" s="14"/>
      <c r="M52" s="14"/>
      <c r="O52" s="15"/>
      <c r="Q52" s="41" t="e">
        <f>+ROUNDUP(((VLOOKUP(CONCATENATE(I52,K52,M52),'Referencia FIELD'!$D$2:$G$205,3,0)-LN(LN(VLOOKUP(CONCATENATE(I52,K52,M52),'Referencia FIELD'!$D$2:$G$205,2,0)/O52))))/VLOOKUP(CONCATENATE(I52,K52,M52),'Referencia FIELD'!$D$2:$G$205,4,0),2)</f>
        <v>#N/A</v>
      </c>
      <c r="R52" s="19"/>
      <c r="S52" s="78" t="e">
        <f>+ROUNDUP(((VLOOKUP(CONCATENATE(I52,K52,M52),'Referencia FIELD'!$D$2:$G$205,3,0)-LN(LN(VLOOKUP(CONCATENATE(I52,K52,M52),'Referencia FIELD'!$D$2:$G$205,2,0)/1000))))/VLOOKUP(CONCATENATE(I52,K52,M52),'Referencia FIELD'!$D$2:$G$205,4,0),2)</f>
        <v>#N/A</v>
      </c>
      <c r="T52" s="79"/>
      <c r="U52" s="80"/>
      <c r="W52" s="18"/>
      <c r="X52" s="18"/>
    </row>
    <row r="53" spans="1:24" x14ac:dyDescent="0.25">
      <c r="A53" s="18"/>
      <c r="B53" s="18">
        <v>44</v>
      </c>
      <c r="C53" s="69"/>
      <c r="D53" s="70"/>
      <c r="E53" s="70"/>
      <c r="F53" s="70"/>
      <c r="G53" s="71"/>
      <c r="H53" s="31"/>
      <c r="I53" s="14"/>
      <c r="K53" s="14"/>
      <c r="M53" s="14"/>
      <c r="O53" s="15"/>
      <c r="Q53" s="41" t="e">
        <f>+ROUNDUP(((VLOOKUP(CONCATENATE(I53,K53,M53),'Referencia FIELD'!$D$2:$G$205,3,0)-LN(LN(VLOOKUP(CONCATENATE(I53,K53,M53),'Referencia FIELD'!$D$2:$G$205,2,0)/O53))))/VLOOKUP(CONCATENATE(I53,K53,M53),'Referencia FIELD'!$D$2:$G$205,4,0),2)</f>
        <v>#N/A</v>
      </c>
      <c r="R53" s="19"/>
      <c r="S53" s="78" t="e">
        <f>+ROUNDUP(((VLOOKUP(CONCATENATE(I53,K53,M53),'Referencia FIELD'!$D$2:$G$205,3,0)-LN(LN(VLOOKUP(CONCATENATE(I53,K53,M53),'Referencia FIELD'!$D$2:$G$205,2,0)/1000))))/VLOOKUP(CONCATENATE(I53,K53,M53),'Referencia FIELD'!$D$2:$G$205,4,0),2)</f>
        <v>#N/A</v>
      </c>
      <c r="T53" s="79"/>
      <c r="U53" s="80"/>
      <c r="W53" s="18"/>
      <c r="X53" s="18"/>
    </row>
    <row r="54" spans="1:24" x14ac:dyDescent="0.25">
      <c r="A54" s="18"/>
      <c r="B54" s="18">
        <v>45</v>
      </c>
      <c r="C54" s="69"/>
      <c r="D54" s="70"/>
      <c r="E54" s="70"/>
      <c r="F54" s="70"/>
      <c r="G54" s="71"/>
      <c r="H54" s="31"/>
      <c r="I54" s="14"/>
      <c r="K54" s="14"/>
      <c r="M54" s="14"/>
      <c r="O54" s="15"/>
      <c r="Q54" s="41" t="e">
        <f>+ROUNDUP(((VLOOKUP(CONCATENATE(I54,K54,M54),'Referencia FIELD'!$D$2:$G$205,3,0)-LN(LN(VLOOKUP(CONCATENATE(I54,K54,M54),'Referencia FIELD'!$D$2:$G$205,2,0)/O54))))/VLOOKUP(CONCATENATE(I54,K54,M54),'Referencia FIELD'!$D$2:$G$205,4,0),2)</f>
        <v>#N/A</v>
      </c>
      <c r="R54" s="19"/>
      <c r="S54" s="78" t="e">
        <f>+ROUNDUP(((VLOOKUP(CONCATENATE(I54,K54,M54),'Referencia FIELD'!$D$2:$G$205,3,0)-LN(LN(VLOOKUP(CONCATENATE(I54,K54,M54),'Referencia FIELD'!$D$2:$G$205,2,0)/1000))))/VLOOKUP(CONCATENATE(I54,K54,M54),'Referencia FIELD'!$D$2:$G$205,4,0),2)</f>
        <v>#N/A</v>
      </c>
      <c r="T54" s="79"/>
      <c r="U54" s="80"/>
      <c r="W54" s="18"/>
      <c r="X54" s="18"/>
    </row>
    <row r="55" spans="1:24" x14ac:dyDescent="0.25">
      <c r="A55" s="18"/>
      <c r="B55" s="18">
        <v>46</v>
      </c>
      <c r="C55" s="69"/>
      <c r="D55" s="70"/>
      <c r="E55" s="70"/>
      <c r="F55" s="70"/>
      <c r="G55" s="71"/>
      <c r="H55" s="31"/>
      <c r="I55" s="14"/>
      <c r="K55" s="14"/>
      <c r="M55" s="14"/>
      <c r="O55" s="15"/>
      <c r="Q55" s="41" t="e">
        <f>+ROUNDUP(((VLOOKUP(CONCATENATE(I55,K55,M55),'Referencia FIELD'!$D$2:$G$205,3,0)-LN(LN(VLOOKUP(CONCATENATE(I55,K55,M55),'Referencia FIELD'!$D$2:$G$205,2,0)/O55))))/VLOOKUP(CONCATENATE(I55,K55,M55),'Referencia FIELD'!$D$2:$G$205,4,0),2)</f>
        <v>#N/A</v>
      </c>
      <c r="R55" s="19"/>
      <c r="S55" s="78" t="e">
        <f>+ROUNDUP(((VLOOKUP(CONCATENATE(I55,K55,M55),'Referencia FIELD'!$D$2:$G$205,3,0)-LN(LN(VLOOKUP(CONCATENATE(I55,K55,M55),'Referencia FIELD'!$D$2:$G$205,2,0)/1000))))/VLOOKUP(CONCATENATE(I55,K55,M55),'Referencia FIELD'!$D$2:$G$205,4,0),2)</f>
        <v>#N/A</v>
      </c>
      <c r="T55" s="79"/>
      <c r="U55" s="80"/>
      <c r="W55" s="18"/>
      <c r="X55" s="18"/>
    </row>
    <row r="56" spans="1:24" x14ac:dyDescent="0.25">
      <c r="A56" s="18"/>
      <c r="B56" s="18">
        <v>47</v>
      </c>
      <c r="C56" s="69"/>
      <c r="D56" s="70"/>
      <c r="E56" s="70"/>
      <c r="F56" s="70"/>
      <c r="G56" s="71"/>
      <c r="H56" s="31"/>
      <c r="I56" s="14"/>
      <c r="K56" s="14"/>
      <c r="M56" s="14"/>
      <c r="O56" s="15"/>
      <c r="Q56" s="41" t="e">
        <f>+ROUNDUP(((VLOOKUP(CONCATENATE(I56,K56,M56),'Referencia FIELD'!$D$2:$G$205,3,0)-LN(LN(VLOOKUP(CONCATENATE(I56,K56,M56),'Referencia FIELD'!$D$2:$G$205,2,0)/O56))))/VLOOKUP(CONCATENATE(I56,K56,M56),'Referencia FIELD'!$D$2:$G$205,4,0),2)</f>
        <v>#N/A</v>
      </c>
      <c r="R56" s="19"/>
      <c r="S56" s="78" t="e">
        <f>+ROUNDUP(((VLOOKUP(CONCATENATE(I56,K56,M56),'Referencia FIELD'!$D$2:$G$205,3,0)-LN(LN(VLOOKUP(CONCATENATE(I56,K56,M56),'Referencia FIELD'!$D$2:$G$205,2,0)/1000))))/VLOOKUP(CONCATENATE(I56,K56,M56),'Referencia FIELD'!$D$2:$G$205,4,0),2)</f>
        <v>#N/A</v>
      </c>
      <c r="T56" s="79"/>
      <c r="U56" s="80"/>
      <c r="W56" s="18"/>
      <c r="X56" s="18"/>
    </row>
    <row r="57" spans="1:24" x14ac:dyDescent="0.25">
      <c r="A57" s="18"/>
      <c r="B57" s="18">
        <v>48</v>
      </c>
      <c r="C57" s="69"/>
      <c r="D57" s="70"/>
      <c r="E57" s="70"/>
      <c r="F57" s="70"/>
      <c r="G57" s="71"/>
      <c r="H57" s="31"/>
      <c r="I57" s="14"/>
      <c r="K57" s="14"/>
      <c r="M57" s="14"/>
      <c r="O57" s="15"/>
      <c r="Q57" s="41" t="e">
        <f>+ROUNDUP(((VLOOKUP(CONCATENATE(I57,K57,M57),'Referencia FIELD'!$D$2:$G$205,3,0)-LN(LN(VLOOKUP(CONCATENATE(I57,K57,M57),'Referencia FIELD'!$D$2:$G$205,2,0)/O57))))/VLOOKUP(CONCATENATE(I57,K57,M57),'Referencia FIELD'!$D$2:$G$205,4,0),2)</f>
        <v>#N/A</v>
      </c>
      <c r="R57" s="19"/>
      <c r="S57" s="78" t="e">
        <f>+ROUNDUP(((VLOOKUP(CONCATENATE(I57,K57,M57),'Referencia FIELD'!$D$2:$G$205,3,0)-LN(LN(VLOOKUP(CONCATENATE(I57,K57,M57),'Referencia FIELD'!$D$2:$G$205,2,0)/1000))))/VLOOKUP(CONCATENATE(I57,K57,M57),'Referencia FIELD'!$D$2:$G$205,4,0),2)</f>
        <v>#N/A</v>
      </c>
      <c r="T57" s="79"/>
      <c r="U57" s="80"/>
      <c r="W57" s="18"/>
      <c r="X57" s="18"/>
    </row>
    <row r="58" spans="1:24" x14ac:dyDescent="0.25">
      <c r="A58" s="18"/>
      <c r="B58" s="18">
        <v>49</v>
      </c>
      <c r="C58" s="69"/>
      <c r="D58" s="70"/>
      <c r="E58" s="70"/>
      <c r="F58" s="70"/>
      <c r="G58" s="71"/>
      <c r="H58" s="31"/>
      <c r="I58" s="14"/>
      <c r="K58" s="14"/>
      <c r="M58" s="14"/>
      <c r="O58" s="15"/>
      <c r="Q58" s="41" t="e">
        <f>+ROUNDUP(((VLOOKUP(CONCATENATE(I58,K58,M58),'Referencia FIELD'!$D$2:$G$205,3,0)-LN(LN(VLOOKUP(CONCATENATE(I58,K58,M58),'Referencia FIELD'!$D$2:$G$205,2,0)/O58))))/VLOOKUP(CONCATENATE(I58,K58,M58),'Referencia FIELD'!$D$2:$G$205,4,0),2)</f>
        <v>#N/A</v>
      </c>
      <c r="R58" s="19"/>
      <c r="S58" s="78" t="e">
        <f>+ROUNDUP(((VLOOKUP(CONCATENATE(I58,K58,M58),'Referencia FIELD'!$D$2:$G$205,3,0)-LN(LN(VLOOKUP(CONCATENATE(I58,K58,M58),'Referencia FIELD'!$D$2:$G$205,2,0)/1000))))/VLOOKUP(CONCATENATE(I58,K58,M58),'Referencia FIELD'!$D$2:$G$205,4,0),2)</f>
        <v>#N/A</v>
      </c>
      <c r="T58" s="79"/>
      <c r="U58" s="80"/>
      <c r="W58" s="18"/>
      <c r="X58" s="18"/>
    </row>
    <row r="59" spans="1:24" ht="15" thickBot="1" x14ac:dyDescent="0.3">
      <c r="A59" s="18"/>
      <c r="B59" s="18">
        <v>50</v>
      </c>
      <c r="C59" s="72"/>
      <c r="D59" s="73"/>
      <c r="E59" s="73"/>
      <c r="F59" s="73"/>
      <c r="G59" s="74"/>
      <c r="H59" s="31"/>
      <c r="I59" s="16"/>
      <c r="K59" s="16"/>
      <c r="M59" s="16"/>
      <c r="O59" s="17"/>
      <c r="Q59" s="42" t="e">
        <f>+ROUNDUP(((VLOOKUP(CONCATENATE(I59,K59,M59),'Referencia FIELD'!$D$2:$G$205,3,0)-LN(LN(VLOOKUP(CONCATENATE(I59,K59,M59),'Referencia FIELD'!$D$2:$G$205,2,0)/O59))))/VLOOKUP(CONCATENATE(I59,K59,M59),'Referencia FIELD'!$D$2:$G$205,4,0),2)</f>
        <v>#N/A</v>
      </c>
      <c r="R59" s="19"/>
      <c r="S59" s="82" t="e">
        <f>+ROUNDUP(((VLOOKUP(CONCATENATE(I59,K59,M59),'Referencia FIELD'!$D$2:$G$205,3,0)-LN(LN(VLOOKUP(CONCATENATE(I59,K59,M59),'Referencia FIELD'!$D$2:$G$205,2,0)/1000))))/VLOOKUP(CONCATENATE(I59,K59,M59),'Referencia FIELD'!$D$2:$G$205,4,0),2)</f>
        <v>#N/A</v>
      </c>
      <c r="T59" s="83"/>
      <c r="U59" s="84"/>
      <c r="W59" s="18"/>
      <c r="X59" s="18"/>
    </row>
    <row r="60" spans="1:24" s="18" customFormat="1" x14ac:dyDescent="0.25"/>
    <row r="61" spans="1:24" hidden="1" x14ac:dyDescent="0.25"/>
    <row r="62" spans="1:24" hidden="1" x14ac:dyDescent="0.25"/>
    <row r="63" spans="1:24" hidden="1" x14ac:dyDescent="0.25"/>
    <row r="64" spans="1:2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</sheetData>
  <sheetProtection password="F44C" sheet="1" objects="1" scenarios="1" selectLockedCells="1"/>
  <mergeCells count="106">
    <mergeCell ref="C54:G54"/>
    <mergeCell ref="C55:G55"/>
    <mergeCell ref="C56:G56"/>
    <mergeCell ref="C57:G57"/>
    <mergeCell ref="C58:G58"/>
    <mergeCell ref="C59:G59"/>
    <mergeCell ref="C48:G48"/>
    <mergeCell ref="C49:G49"/>
    <mergeCell ref="C50:G50"/>
    <mergeCell ref="C51:G51"/>
    <mergeCell ref="C52:G52"/>
    <mergeCell ref="C53:G53"/>
    <mergeCell ref="C42:G42"/>
    <mergeCell ref="C43:G43"/>
    <mergeCell ref="C44:G44"/>
    <mergeCell ref="C45:G45"/>
    <mergeCell ref="C46:G46"/>
    <mergeCell ref="C47:G47"/>
    <mergeCell ref="C36:G36"/>
    <mergeCell ref="C37:G37"/>
    <mergeCell ref="C38:G38"/>
    <mergeCell ref="C39:G39"/>
    <mergeCell ref="C40:G40"/>
    <mergeCell ref="C41:G41"/>
    <mergeCell ref="C30:G30"/>
    <mergeCell ref="C31:G31"/>
    <mergeCell ref="C32:G32"/>
    <mergeCell ref="C33:G33"/>
    <mergeCell ref="C34:G34"/>
    <mergeCell ref="C35:G35"/>
    <mergeCell ref="C24:G24"/>
    <mergeCell ref="C25:G25"/>
    <mergeCell ref="C26:G26"/>
    <mergeCell ref="C27:G27"/>
    <mergeCell ref="C28:G28"/>
    <mergeCell ref="C29:G29"/>
    <mergeCell ref="C18:G18"/>
    <mergeCell ref="C19:G19"/>
    <mergeCell ref="C20:G20"/>
    <mergeCell ref="C21:G21"/>
    <mergeCell ref="C22:G22"/>
    <mergeCell ref="C23:G23"/>
    <mergeCell ref="S58:U58"/>
    <mergeCell ref="S59:U59"/>
    <mergeCell ref="C10:G10"/>
    <mergeCell ref="C11:G11"/>
    <mergeCell ref="C12:G12"/>
    <mergeCell ref="C13:G13"/>
    <mergeCell ref="C14:G14"/>
    <mergeCell ref="C15:G15"/>
    <mergeCell ref="C16:G16"/>
    <mergeCell ref="C17:G17"/>
    <mergeCell ref="S52:U52"/>
    <mergeCell ref="S53:U53"/>
    <mergeCell ref="S54:U54"/>
    <mergeCell ref="S55:U55"/>
    <mergeCell ref="S56:U56"/>
    <mergeCell ref="S57:U57"/>
    <mergeCell ref="S46:U46"/>
    <mergeCell ref="S47:U47"/>
    <mergeCell ref="S48:U48"/>
    <mergeCell ref="S49:U49"/>
    <mergeCell ref="S50:U50"/>
    <mergeCell ref="S51:U51"/>
    <mergeCell ref="S40:U40"/>
    <mergeCell ref="S41:U41"/>
    <mergeCell ref="S42:U42"/>
    <mergeCell ref="S43:U43"/>
    <mergeCell ref="S44:U44"/>
    <mergeCell ref="S45:U45"/>
    <mergeCell ref="S34:U34"/>
    <mergeCell ref="S35:U35"/>
    <mergeCell ref="S36:U36"/>
    <mergeCell ref="S37:U37"/>
    <mergeCell ref="S38:U38"/>
    <mergeCell ref="S39:U39"/>
    <mergeCell ref="S28:U28"/>
    <mergeCell ref="S29:U29"/>
    <mergeCell ref="S30:U30"/>
    <mergeCell ref="S31:U31"/>
    <mergeCell ref="S32:U32"/>
    <mergeCell ref="S33:U33"/>
    <mergeCell ref="S22:U22"/>
    <mergeCell ref="S23:U23"/>
    <mergeCell ref="S24:U24"/>
    <mergeCell ref="S25:U25"/>
    <mergeCell ref="S26:U26"/>
    <mergeCell ref="S27:U27"/>
    <mergeCell ref="S16:U16"/>
    <mergeCell ref="S17:U17"/>
    <mergeCell ref="S18:U18"/>
    <mergeCell ref="S19:U19"/>
    <mergeCell ref="S20:U20"/>
    <mergeCell ref="S21:U21"/>
    <mergeCell ref="S10:U10"/>
    <mergeCell ref="S11:U11"/>
    <mergeCell ref="S12:U12"/>
    <mergeCell ref="S13:U13"/>
    <mergeCell ref="S14:U14"/>
    <mergeCell ref="S15:U15"/>
    <mergeCell ref="G1:K1"/>
    <mergeCell ref="E2:N4"/>
    <mergeCell ref="E5:N6"/>
    <mergeCell ref="P6:V7"/>
    <mergeCell ref="C9:G9"/>
    <mergeCell ref="S9:U9"/>
  </mergeCells>
  <conditionalFormatting sqref="Q11:Q59">
    <cfRule type="cellIs" dxfId="14" priority="5" operator="greaterThan">
      <formula>0</formula>
    </cfRule>
  </conditionalFormatting>
  <conditionalFormatting sqref="S10">
    <cfRule type="cellIs" dxfId="13" priority="4" operator="greaterThan">
      <formula>0</formula>
    </cfRule>
  </conditionalFormatting>
  <conditionalFormatting sqref="Q10">
    <cfRule type="cellIs" dxfId="12" priority="3" operator="greaterThan">
      <formula>0</formula>
    </cfRule>
  </conditionalFormatting>
  <conditionalFormatting sqref="S11 S59">
    <cfRule type="cellIs" dxfId="11" priority="2" operator="greaterThan">
      <formula>0</formula>
    </cfRule>
  </conditionalFormatting>
  <conditionalFormatting sqref="S12:S58">
    <cfRule type="cellIs" dxfId="10" priority="1" operator="greaterThan">
      <formula>0</formula>
    </cfRule>
  </conditionalFormatting>
  <dataValidations count="2">
    <dataValidation type="list" allowBlank="1" showInputMessage="1" showErrorMessage="1" sqref="K10:L59">
      <formula1>INDIRECT(I10)</formula1>
    </dataValidation>
    <dataValidation type="list" allowBlank="1" showInputMessage="1" showErrorMessage="1" sqref="M10:N59">
      <formula1>INDIRECT(CONCATENATE(I10,K10))</formula1>
    </dataValidation>
  </dataValidations>
  <pageMargins left="0.7" right="0.7" top="0.75" bottom="0.75" header="0.3" footer="0.3"/>
  <pageSetup paperSize="9" orientation="portrait" r:id="rId1"/>
  <ignoredErrors>
    <ignoredError sqref="Q11:Q59 S11:U59 Q10:U10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Pruebas!$C$3:$C$4</xm:f>
          </x14:formula1>
          <xm:sqref>I10:J59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O14" sqref="O14"/>
    </sheetView>
  </sheetViews>
  <sheetFormatPr baseColWidth="10" defaultColWidth="0" defaultRowHeight="14.25" customHeight="1" zeroHeight="1" x14ac:dyDescent="0.25"/>
  <cols>
    <col min="1" max="1" width="1.28515625" style="20" customWidth="1"/>
    <col min="2" max="2" width="3.85546875" style="20" customWidth="1"/>
    <col min="3" max="7" width="10.85546875" style="20" customWidth="1"/>
    <col min="8" max="8" width="3.28515625" style="18" customWidth="1"/>
    <col min="9" max="9" width="13.42578125" style="20" customWidth="1"/>
    <col min="10" max="10" width="2.42578125" style="18" customWidth="1"/>
    <col min="11" max="11" width="13.42578125" style="20" customWidth="1"/>
    <col min="12" max="12" width="3" style="18" customWidth="1"/>
    <col min="13" max="13" width="11.42578125" style="20" customWidth="1"/>
    <col min="14" max="14" width="3.140625" style="18" customWidth="1"/>
    <col min="15" max="15" width="12" style="20" customWidth="1"/>
    <col min="16" max="16" width="2.5703125" style="18" customWidth="1"/>
    <col min="17" max="17" width="12.140625" style="20" customWidth="1"/>
    <col min="18" max="18" width="2.5703125" style="18" customWidth="1"/>
    <col min="19" max="19" width="10.28515625" style="20" customWidth="1"/>
    <col min="20" max="20" width="0.85546875" style="18" customWidth="1"/>
    <col min="21" max="21" width="10.5703125" style="20" customWidth="1"/>
    <col min="22" max="22" width="0.7109375" style="18" customWidth="1"/>
    <col min="23" max="24" width="2.28515625" style="20" customWidth="1"/>
    <col min="25" max="25" width="0" style="20" hidden="1" customWidth="1"/>
    <col min="26" max="16384" width="11.42578125" style="20" hidden="1"/>
  </cols>
  <sheetData>
    <row r="1" spans="1:24" ht="15" thickBot="1" x14ac:dyDescent="0.3">
      <c r="A1" s="18"/>
      <c r="B1" s="18"/>
      <c r="C1" s="18"/>
      <c r="D1" s="18"/>
      <c r="E1" s="18"/>
      <c r="F1" s="18"/>
      <c r="G1" s="65"/>
      <c r="H1" s="65"/>
      <c r="I1" s="65"/>
      <c r="J1" s="65"/>
      <c r="K1" s="65"/>
      <c r="M1" s="18"/>
      <c r="O1" s="18"/>
      <c r="Q1" s="18"/>
      <c r="S1" s="19"/>
      <c r="T1" s="19"/>
      <c r="U1" s="18"/>
      <c r="W1" s="18"/>
      <c r="X1" s="18"/>
    </row>
    <row r="2" spans="1:24" ht="14.25" customHeight="1" thickTop="1" x14ac:dyDescent="0.25">
      <c r="A2" s="18"/>
      <c r="B2" s="18"/>
      <c r="C2" s="18"/>
      <c r="D2" s="18"/>
      <c r="E2" s="59" t="s">
        <v>69</v>
      </c>
      <c r="F2" s="60"/>
      <c r="G2" s="60"/>
      <c r="H2" s="60"/>
      <c r="I2" s="60"/>
      <c r="J2" s="60"/>
      <c r="K2" s="60"/>
      <c r="L2" s="60"/>
      <c r="M2" s="60"/>
      <c r="N2" s="61"/>
      <c r="O2" s="18"/>
      <c r="P2" s="21" t="s">
        <v>70</v>
      </c>
      <c r="Q2" s="22"/>
      <c r="R2" s="22"/>
      <c r="S2" s="22"/>
      <c r="T2" s="22"/>
      <c r="U2" s="22"/>
      <c r="V2" s="23"/>
      <c r="W2" s="18"/>
      <c r="X2" s="18"/>
    </row>
    <row r="3" spans="1:24" ht="14.25" customHeight="1" x14ac:dyDescent="0.25">
      <c r="A3" s="18"/>
      <c r="B3" s="18"/>
      <c r="C3" s="18"/>
      <c r="D3" s="18"/>
      <c r="E3" s="62"/>
      <c r="F3" s="63"/>
      <c r="G3" s="63"/>
      <c r="H3" s="63"/>
      <c r="I3" s="63"/>
      <c r="J3" s="63"/>
      <c r="K3" s="63"/>
      <c r="L3" s="63"/>
      <c r="M3" s="63"/>
      <c r="N3" s="64"/>
      <c r="O3" s="18"/>
      <c r="P3" s="24" t="s">
        <v>71</v>
      </c>
      <c r="Q3" s="25"/>
      <c r="R3" s="25"/>
      <c r="S3" s="25"/>
      <c r="T3" s="25"/>
      <c r="U3" s="25"/>
      <c r="V3" s="26"/>
      <c r="W3" s="18"/>
      <c r="X3" s="18"/>
    </row>
    <row r="4" spans="1:24" ht="14.25" customHeight="1" x14ac:dyDescent="0.25">
      <c r="A4" s="18"/>
      <c r="B4" s="18"/>
      <c r="C4" s="18"/>
      <c r="D4" s="18"/>
      <c r="E4" s="62"/>
      <c r="F4" s="63"/>
      <c r="G4" s="63"/>
      <c r="H4" s="63"/>
      <c r="I4" s="63"/>
      <c r="J4" s="63"/>
      <c r="K4" s="63"/>
      <c r="L4" s="63"/>
      <c r="M4" s="63"/>
      <c r="N4" s="64"/>
      <c r="O4" s="18"/>
      <c r="P4" s="24" t="s">
        <v>72</v>
      </c>
      <c r="Q4" s="25"/>
      <c r="R4" s="25"/>
      <c r="S4" s="25"/>
      <c r="T4" s="25"/>
      <c r="U4" s="25"/>
      <c r="V4" s="26"/>
      <c r="W4" s="18"/>
      <c r="X4" s="18"/>
    </row>
    <row r="5" spans="1:24" ht="14.25" customHeight="1" x14ac:dyDescent="0.25">
      <c r="A5" s="18"/>
      <c r="B5" s="18"/>
      <c r="C5" s="18"/>
      <c r="D5" s="18"/>
      <c r="E5" s="52" t="s">
        <v>80</v>
      </c>
      <c r="F5" s="53"/>
      <c r="G5" s="53"/>
      <c r="H5" s="53"/>
      <c r="I5" s="53"/>
      <c r="J5" s="53"/>
      <c r="K5" s="53"/>
      <c r="L5" s="53"/>
      <c r="M5" s="53"/>
      <c r="N5" s="54"/>
      <c r="O5" s="18"/>
      <c r="P5" s="24" t="s">
        <v>73</v>
      </c>
      <c r="Q5" s="25"/>
      <c r="R5" s="25"/>
      <c r="S5" s="25"/>
      <c r="T5" s="25"/>
      <c r="U5" s="25"/>
      <c r="V5" s="26"/>
      <c r="W5" s="18"/>
      <c r="X5" s="18"/>
    </row>
    <row r="6" spans="1:24" ht="14.25" customHeight="1" thickBot="1" x14ac:dyDescent="0.3">
      <c r="A6" s="18"/>
      <c r="B6" s="18"/>
      <c r="C6" s="18"/>
      <c r="D6" s="18"/>
      <c r="E6" s="55"/>
      <c r="F6" s="56"/>
      <c r="G6" s="56"/>
      <c r="H6" s="56"/>
      <c r="I6" s="56"/>
      <c r="J6" s="56"/>
      <c r="K6" s="56"/>
      <c r="L6" s="56"/>
      <c r="M6" s="56"/>
      <c r="N6" s="57"/>
      <c r="O6" s="18"/>
      <c r="P6" s="46" t="s">
        <v>79</v>
      </c>
      <c r="Q6" s="47"/>
      <c r="R6" s="47"/>
      <c r="S6" s="47"/>
      <c r="T6" s="47"/>
      <c r="U6" s="47"/>
      <c r="V6" s="48"/>
      <c r="W6" s="18"/>
      <c r="X6" s="18"/>
    </row>
    <row r="7" spans="1:24" s="18" customFormat="1" ht="14.25" customHeight="1" thickTop="1" thickBot="1" x14ac:dyDescent="0.3">
      <c r="E7" s="27" t="s">
        <v>74</v>
      </c>
      <c r="G7" s="28"/>
      <c r="H7" s="28"/>
      <c r="I7" s="28"/>
      <c r="J7" s="28"/>
      <c r="K7" s="43" t="s">
        <v>76</v>
      </c>
      <c r="N7" s="29"/>
      <c r="P7" s="49"/>
      <c r="Q7" s="50"/>
      <c r="R7" s="50"/>
      <c r="S7" s="50"/>
      <c r="T7" s="50"/>
      <c r="U7" s="50"/>
      <c r="V7" s="51"/>
    </row>
    <row r="8" spans="1:24" ht="10.5" customHeight="1" thickTop="1" x14ac:dyDescent="0.25">
      <c r="A8" s="18"/>
      <c r="B8" s="18"/>
      <c r="C8" s="18"/>
      <c r="D8" s="18"/>
      <c r="E8" s="18"/>
      <c r="F8" s="18"/>
      <c r="G8" s="18"/>
      <c r="I8" s="18"/>
      <c r="K8" s="18"/>
      <c r="M8" s="18"/>
      <c r="O8" s="18"/>
      <c r="Q8" s="18"/>
      <c r="S8" s="18"/>
      <c r="U8" s="18"/>
      <c r="W8" s="18"/>
      <c r="X8" s="18"/>
    </row>
    <row r="9" spans="1:24" ht="15" thickBot="1" x14ac:dyDescent="0.3">
      <c r="A9" s="18"/>
      <c r="B9" s="18"/>
      <c r="C9" s="58" t="s">
        <v>56</v>
      </c>
      <c r="D9" s="58"/>
      <c r="E9" s="58"/>
      <c r="F9" s="58"/>
      <c r="G9" s="58"/>
      <c r="H9" s="30"/>
      <c r="I9" s="30" t="s">
        <v>62</v>
      </c>
      <c r="J9" s="30"/>
      <c r="K9" s="30" t="s">
        <v>55</v>
      </c>
      <c r="L9" s="30"/>
      <c r="M9" s="30" t="s">
        <v>54</v>
      </c>
      <c r="N9" s="30"/>
      <c r="O9" s="30" t="s">
        <v>78</v>
      </c>
      <c r="P9" s="30"/>
      <c r="Q9" s="30" t="s">
        <v>66</v>
      </c>
      <c r="R9" s="30"/>
      <c r="S9" s="30" t="s">
        <v>67</v>
      </c>
      <c r="T9" s="30"/>
      <c r="U9" s="30" t="s">
        <v>68</v>
      </c>
      <c r="V9" s="30"/>
      <c r="W9" s="18"/>
      <c r="X9" s="18"/>
    </row>
    <row r="10" spans="1:24" x14ac:dyDescent="0.25">
      <c r="A10" s="18"/>
      <c r="B10" s="18">
        <v>1</v>
      </c>
      <c r="C10" s="66"/>
      <c r="D10" s="67"/>
      <c r="E10" s="67"/>
      <c r="F10" s="67"/>
      <c r="G10" s="68"/>
      <c r="H10" s="31"/>
      <c r="I10" s="12"/>
      <c r="K10" s="12"/>
      <c r="M10" s="12"/>
      <c r="O10" s="13"/>
      <c r="Q10" s="32" t="e">
        <f>+ROUNDDOWN(VLOOKUP(CONCATENATE(I10,K10,M10),'Referencia FIELD'!$D$2:$G$205,2,0)*EXP(-EXP(VLOOKUP(CONCATENATE(I10,K10,M10),'Referencia FIELD'!$D$2:$G$205,3,0)-(VLOOKUP(CONCATENATE(I10,K10,M10),'Referencia FIELD'!$D$2:$G$205,4,0)/0.88*O10))),0)</f>
        <v>#N/A</v>
      </c>
      <c r="R10" s="19"/>
      <c r="S10" s="33" t="e">
        <f>+ROUNDUP(0.88*((VLOOKUP(CONCATENATE(I10,K10,M10),'Referencia FIELD'!$D$2:$G$205,3,0)-LN(LN(VLOOKUP(CONCATENATE(I10,K10,M10),'Referencia FIELD'!$D$2:$G$205,2,0)/800)))/VLOOKUP(CONCATENATE(I10,K10,M10),'Referencia FIELD'!$D$2:$G$205,4,0)),2)</f>
        <v>#N/A</v>
      </c>
      <c r="T10" s="34"/>
      <c r="U10" s="33" t="e">
        <f>+ROUNDUP(0.88*((VLOOKUP(CONCATENATE(I10,K10,M10),'Referencia FIELD'!$D$2:$G$205,3,0)-LN(LN(VLOOKUP(CONCATENATE(I10,K10,M10),'Referencia FIELD'!$D$2:$G$205,2,0)/1000)))/VLOOKUP(CONCATENATE(I10,K10,M10),'Referencia FIELD'!$D$2:$G$205,4,0)),2)</f>
        <v>#N/A</v>
      </c>
      <c r="W10" s="18"/>
      <c r="X10" s="18"/>
    </row>
    <row r="11" spans="1:24" x14ac:dyDescent="0.25">
      <c r="A11" s="18"/>
      <c r="B11" s="18">
        <v>2</v>
      </c>
      <c r="C11" s="69"/>
      <c r="D11" s="70"/>
      <c r="E11" s="70"/>
      <c r="F11" s="70"/>
      <c r="G11" s="71"/>
      <c r="H11" s="31"/>
      <c r="I11" s="14"/>
      <c r="K11" s="14"/>
      <c r="M11" s="14"/>
      <c r="O11" s="15"/>
      <c r="Q11" s="35" t="e">
        <f>+ROUNDDOWN(VLOOKUP(CONCATENATE(I11,K11,M11),'Referencia FIELD'!$D$2:$G$205,2,0)*EXP(-EXP(VLOOKUP(CONCATENATE(I11,K11,M11),'Referencia FIELD'!$D$2:$G$205,3,0)-(VLOOKUP(CONCATENATE(I11,K11,M11),'Referencia FIELD'!$D$2:$G$205,4,0)/0.88*O11))),0)</f>
        <v>#N/A</v>
      </c>
      <c r="R11" s="19"/>
      <c r="S11" s="36" t="e">
        <f>+ROUNDUP(0.88*((VLOOKUP(CONCATENATE(I11,K11,M11),'Referencia FIELD'!$D$2:$G$205,3,0)-LN(LN(VLOOKUP(CONCATENATE(I11,K11,M11),'Referencia FIELD'!$D$2:$G$205,2,0)/800)))/VLOOKUP(CONCATENATE(I11,K11,M11),'Referencia FIELD'!$D$2:$G$205,4,0)),2)</f>
        <v>#N/A</v>
      </c>
      <c r="T11" s="34"/>
      <c r="U11" s="36" t="e">
        <f>+ROUNDUP(0.88*((VLOOKUP(CONCATENATE(I11,K11,M11),'Referencia FIELD'!$D$2:$G$205,3,0)-LN(LN(VLOOKUP(CONCATENATE(I11,K11,M11),'Referencia FIELD'!$D$2:$G$205,2,0)/1000)))/VLOOKUP(CONCATENATE(I11,K11,M11),'Referencia FIELD'!$D$2:$G$205,4,0)),2)</f>
        <v>#N/A</v>
      </c>
      <c r="W11" s="18"/>
      <c r="X11" s="18"/>
    </row>
    <row r="12" spans="1:24" x14ac:dyDescent="0.25">
      <c r="A12" s="18"/>
      <c r="B12" s="18">
        <v>3</v>
      </c>
      <c r="C12" s="69"/>
      <c r="D12" s="70"/>
      <c r="E12" s="70"/>
      <c r="F12" s="70"/>
      <c r="G12" s="71"/>
      <c r="H12" s="31"/>
      <c r="I12" s="14"/>
      <c r="K12" s="14"/>
      <c r="M12" s="14"/>
      <c r="O12" s="15"/>
      <c r="Q12" s="35" t="e">
        <f>+ROUNDDOWN(VLOOKUP(CONCATENATE(I12,K12,M12),'Referencia FIELD'!$D$2:$G$205,2,0)*EXP(-EXP(VLOOKUP(CONCATENATE(I12,K12,M12),'Referencia FIELD'!$D$2:$G$205,3,0)-(VLOOKUP(CONCATENATE(I12,K12,M12),'Referencia FIELD'!$D$2:$G$205,4,0)/0.88*O12))),0)</f>
        <v>#N/A</v>
      </c>
      <c r="R12" s="19"/>
      <c r="S12" s="36" t="e">
        <f>+ROUNDUP(0.88*((VLOOKUP(CONCATENATE(I12,K12,M12),'Referencia FIELD'!$D$2:$G$205,3,0)-LN(LN(VLOOKUP(CONCATENATE(I12,K12,M12),'Referencia FIELD'!$D$2:$G$205,2,0)/800)))/VLOOKUP(CONCATENATE(I12,K12,M12),'Referencia FIELD'!$D$2:$G$205,4,0)),2)</f>
        <v>#N/A</v>
      </c>
      <c r="T12" s="34"/>
      <c r="U12" s="36" t="e">
        <f>+ROUNDUP(0.88*((VLOOKUP(CONCATENATE(I12,K12,M12),'Referencia FIELD'!$D$2:$G$205,3,0)-LN(LN(VLOOKUP(CONCATENATE(I12,K12,M12),'Referencia FIELD'!$D$2:$G$205,2,0)/1000)))/VLOOKUP(CONCATENATE(I12,K12,M12),'Referencia FIELD'!$D$2:$G$205,4,0)),2)</f>
        <v>#N/A</v>
      </c>
      <c r="W12" s="18"/>
      <c r="X12" s="18"/>
    </row>
    <row r="13" spans="1:24" x14ac:dyDescent="0.25">
      <c r="A13" s="18"/>
      <c r="B13" s="18">
        <v>4</v>
      </c>
      <c r="C13" s="69"/>
      <c r="D13" s="70"/>
      <c r="E13" s="70"/>
      <c r="F13" s="70"/>
      <c r="G13" s="71"/>
      <c r="H13" s="31"/>
      <c r="I13" s="14"/>
      <c r="K13" s="14"/>
      <c r="M13" s="14"/>
      <c r="O13" s="15"/>
      <c r="Q13" s="35" t="e">
        <f>+ROUNDDOWN(VLOOKUP(CONCATENATE(I13,K13,M13),'Referencia FIELD'!$D$2:$G$205,2,0)*EXP(-EXP(VLOOKUP(CONCATENATE(I13,K13,M13),'Referencia FIELD'!$D$2:$G$205,3,0)-(VLOOKUP(CONCATENATE(I13,K13,M13),'Referencia FIELD'!$D$2:$G$205,4,0)/0.88*O13))),0)</f>
        <v>#N/A</v>
      </c>
      <c r="R13" s="19"/>
      <c r="S13" s="36" t="e">
        <f>+ROUNDUP(0.88*((VLOOKUP(CONCATENATE(I13,K13,M13),'Referencia FIELD'!$D$2:$G$205,3,0)-LN(LN(VLOOKUP(CONCATENATE(I13,K13,M13),'Referencia FIELD'!$D$2:$G$205,2,0)/800)))/VLOOKUP(CONCATENATE(I13,K13,M13),'Referencia FIELD'!$D$2:$G$205,4,0)),2)</f>
        <v>#N/A</v>
      </c>
      <c r="T13" s="34"/>
      <c r="U13" s="36" t="e">
        <f>+ROUNDUP(0.88*((VLOOKUP(CONCATENATE(I13,K13,M13),'Referencia FIELD'!$D$2:$G$205,3,0)-LN(LN(VLOOKUP(CONCATENATE(I13,K13,M13),'Referencia FIELD'!$D$2:$G$205,2,0)/1000)))/VLOOKUP(CONCATENATE(I13,K13,M13),'Referencia FIELD'!$D$2:$G$205,4,0)),2)</f>
        <v>#N/A</v>
      </c>
      <c r="W13" s="18"/>
      <c r="X13" s="18"/>
    </row>
    <row r="14" spans="1:24" x14ac:dyDescent="0.25">
      <c r="A14" s="18"/>
      <c r="B14" s="18">
        <v>5</v>
      </c>
      <c r="C14" s="69"/>
      <c r="D14" s="70"/>
      <c r="E14" s="70"/>
      <c r="F14" s="70"/>
      <c r="G14" s="71"/>
      <c r="H14" s="31"/>
      <c r="I14" s="14"/>
      <c r="K14" s="14"/>
      <c r="M14" s="14"/>
      <c r="O14" s="15"/>
      <c r="Q14" s="35" t="e">
        <f>+ROUNDDOWN(VLOOKUP(CONCATENATE(I14,K14,M14),'Referencia FIELD'!$D$2:$G$205,2,0)*EXP(-EXP(VLOOKUP(CONCATENATE(I14,K14,M14),'Referencia FIELD'!$D$2:$G$205,3,0)-(VLOOKUP(CONCATENATE(I14,K14,M14),'Referencia FIELD'!$D$2:$G$205,4,0)/0.88*O14))),0)</f>
        <v>#N/A</v>
      </c>
      <c r="R14" s="19"/>
      <c r="S14" s="36" t="e">
        <f>+ROUNDUP(0.88*((VLOOKUP(CONCATENATE(I14,K14,M14),'Referencia FIELD'!$D$2:$G$205,3,0)-LN(LN(VLOOKUP(CONCATENATE(I14,K14,M14),'Referencia FIELD'!$D$2:$G$205,2,0)/800)))/VLOOKUP(CONCATENATE(I14,K14,M14),'Referencia FIELD'!$D$2:$G$205,4,0)),2)</f>
        <v>#N/A</v>
      </c>
      <c r="T14" s="34"/>
      <c r="U14" s="36" t="e">
        <f>+ROUNDUP(0.88*((VLOOKUP(CONCATENATE(I14,K14,M14),'Referencia FIELD'!$D$2:$G$205,3,0)-LN(LN(VLOOKUP(CONCATENATE(I14,K14,M14),'Referencia FIELD'!$D$2:$G$205,2,0)/1000)))/VLOOKUP(CONCATENATE(I14,K14,M14),'Referencia FIELD'!$D$2:$G$205,4,0)),2)</f>
        <v>#N/A</v>
      </c>
      <c r="W14" s="18"/>
      <c r="X14" s="18"/>
    </row>
    <row r="15" spans="1:24" x14ac:dyDescent="0.25">
      <c r="A15" s="18"/>
      <c r="B15" s="18">
        <v>6</v>
      </c>
      <c r="C15" s="69"/>
      <c r="D15" s="70"/>
      <c r="E15" s="70"/>
      <c r="F15" s="70"/>
      <c r="G15" s="71"/>
      <c r="H15" s="31"/>
      <c r="I15" s="14"/>
      <c r="K15" s="14"/>
      <c r="M15" s="14"/>
      <c r="O15" s="15"/>
      <c r="Q15" s="35" t="e">
        <f>+ROUNDDOWN(VLOOKUP(CONCATENATE(I15,K15,M15),'Referencia FIELD'!$D$2:$G$205,2,0)*EXP(-EXP(VLOOKUP(CONCATENATE(I15,K15,M15),'Referencia FIELD'!$D$2:$G$205,3,0)-(VLOOKUP(CONCATENATE(I15,K15,M15),'Referencia FIELD'!$D$2:$G$205,4,0)/0.88*O15))),0)</f>
        <v>#N/A</v>
      </c>
      <c r="R15" s="19"/>
      <c r="S15" s="36" t="e">
        <f>+ROUNDUP(0.88*((VLOOKUP(CONCATENATE(I15,K15,M15),'Referencia FIELD'!$D$2:$G$205,3,0)-LN(LN(VLOOKUP(CONCATENATE(I15,K15,M15),'Referencia FIELD'!$D$2:$G$205,2,0)/800)))/VLOOKUP(CONCATENATE(I15,K15,M15),'Referencia FIELD'!$D$2:$G$205,4,0)),2)</f>
        <v>#N/A</v>
      </c>
      <c r="T15" s="34"/>
      <c r="U15" s="36" t="e">
        <f>+ROUNDUP(0.88*((VLOOKUP(CONCATENATE(I15,K15,M15),'Referencia FIELD'!$D$2:$G$205,3,0)-LN(LN(VLOOKUP(CONCATENATE(I15,K15,M15),'Referencia FIELD'!$D$2:$G$205,2,0)/1000)))/VLOOKUP(CONCATENATE(I15,K15,M15),'Referencia FIELD'!$D$2:$G$205,4,0)),2)</f>
        <v>#N/A</v>
      </c>
      <c r="W15" s="18"/>
      <c r="X15" s="18"/>
    </row>
    <row r="16" spans="1:24" x14ac:dyDescent="0.25">
      <c r="A16" s="18"/>
      <c r="B16" s="18">
        <v>7</v>
      </c>
      <c r="C16" s="69"/>
      <c r="D16" s="70"/>
      <c r="E16" s="70"/>
      <c r="F16" s="70"/>
      <c r="G16" s="71"/>
      <c r="H16" s="31"/>
      <c r="I16" s="14"/>
      <c r="K16" s="14"/>
      <c r="M16" s="14"/>
      <c r="O16" s="15"/>
      <c r="Q16" s="35" t="e">
        <f>+ROUNDDOWN(VLOOKUP(CONCATENATE(I16,K16,M16),'Referencia FIELD'!$D$2:$G$205,2,0)*EXP(-EXP(VLOOKUP(CONCATENATE(I16,K16,M16),'Referencia FIELD'!$D$2:$G$205,3,0)-(VLOOKUP(CONCATENATE(I16,K16,M16),'Referencia FIELD'!$D$2:$G$205,4,0)/0.88*O16))),0)</f>
        <v>#N/A</v>
      </c>
      <c r="R16" s="19"/>
      <c r="S16" s="36" t="e">
        <f>+ROUNDUP(0.88*((VLOOKUP(CONCATENATE(I16,K16,M16),'Referencia FIELD'!$D$2:$G$205,3,0)-LN(LN(VLOOKUP(CONCATENATE(I16,K16,M16),'Referencia FIELD'!$D$2:$G$205,2,0)/800)))/VLOOKUP(CONCATENATE(I16,K16,M16),'Referencia FIELD'!$D$2:$G$205,4,0)),2)</f>
        <v>#N/A</v>
      </c>
      <c r="T16" s="34"/>
      <c r="U16" s="36" t="e">
        <f>+ROUNDUP(0.88*((VLOOKUP(CONCATENATE(I16,K16,M16),'Referencia FIELD'!$D$2:$G$205,3,0)-LN(LN(VLOOKUP(CONCATENATE(I16,K16,M16),'Referencia FIELD'!$D$2:$G$205,2,0)/1000)))/VLOOKUP(CONCATENATE(I16,K16,M16),'Referencia FIELD'!$D$2:$G$205,4,0)),2)</f>
        <v>#N/A</v>
      </c>
      <c r="W16" s="18"/>
      <c r="X16" s="18"/>
    </row>
    <row r="17" spans="1:24" x14ac:dyDescent="0.25">
      <c r="A17" s="18"/>
      <c r="B17" s="18">
        <v>8</v>
      </c>
      <c r="C17" s="69"/>
      <c r="D17" s="70"/>
      <c r="E17" s="70"/>
      <c r="F17" s="70"/>
      <c r="G17" s="71"/>
      <c r="H17" s="31"/>
      <c r="I17" s="14"/>
      <c r="K17" s="14"/>
      <c r="M17" s="14"/>
      <c r="O17" s="15"/>
      <c r="Q17" s="35" t="e">
        <f>+ROUNDDOWN(VLOOKUP(CONCATENATE(I17,K17,M17),'Referencia FIELD'!$D$2:$G$205,2,0)*EXP(-EXP(VLOOKUP(CONCATENATE(I17,K17,M17),'Referencia FIELD'!$D$2:$G$205,3,0)-(VLOOKUP(CONCATENATE(I17,K17,M17),'Referencia FIELD'!$D$2:$G$205,4,0)/0.88*O17))),0)</f>
        <v>#N/A</v>
      </c>
      <c r="R17" s="19"/>
      <c r="S17" s="36" t="e">
        <f>+ROUNDUP(0.88*((VLOOKUP(CONCATENATE(I17,K17,M17),'Referencia FIELD'!$D$2:$G$205,3,0)-LN(LN(VLOOKUP(CONCATENATE(I17,K17,M17),'Referencia FIELD'!$D$2:$G$205,2,0)/800)))/VLOOKUP(CONCATENATE(I17,K17,M17),'Referencia FIELD'!$D$2:$G$205,4,0)),2)</f>
        <v>#N/A</v>
      </c>
      <c r="T17" s="34"/>
      <c r="U17" s="36" t="e">
        <f>+ROUNDUP(0.88*((VLOOKUP(CONCATENATE(I17,K17,M17),'Referencia FIELD'!$D$2:$G$205,3,0)-LN(LN(VLOOKUP(CONCATENATE(I17,K17,M17),'Referencia FIELD'!$D$2:$G$205,2,0)/1000)))/VLOOKUP(CONCATENATE(I17,K17,M17),'Referencia FIELD'!$D$2:$G$205,4,0)),2)</f>
        <v>#N/A</v>
      </c>
      <c r="W17" s="18"/>
      <c r="X17" s="18"/>
    </row>
    <row r="18" spans="1:24" x14ac:dyDescent="0.25">
      <c r="A18" s="18"/>
      <c r="B18" s="18">
        <v>9</v>
      </c>
      <c r="C18" s="69"/>
      <c r="D18" s="70"/>
      <c r="E18" s="70"/>
      <c r="F18" s="70"/>
      <c r="G18" s="71"/>
      <c r="H18" s="31"/>
      <c r="I18" s="14"/>
      <c r="K18" s="14"/>
      <c r="M18" s="14"/>
      <c r="O18" s="15"/>
      <c r="Q18" s="35" t="e">
        <f>+ROUNDDOWN(VLOOKUP(CONCATENATE(I18,K18,M18),'Referencia FIELD'!$D$2:$G$205,2,0)*EXP(-EXP(VLOOKUP(CONCATENATE(I18,K18,M18),'Referencia FIELD'!$D$2:$G$205,3,0)-(VLOOKUP(CONCATENATE(I18,K18,M18),'Referencia FIELD'!$D$2:$G$205,4,0)/0.88*O18))),0)</f>
        <v>#N/A</v>
      </c>
      <c r="R18" s="19"/>
      <c r="S18" s="36" t="e">
        <f>+ROUNDUP(0.88*((VLOOKUP(CONCATENATE(I18,K18,M18),'Referencia FIELD'!$D$2:$G$205,3,0)-LN(LN(VLOOKUP(CONCATENATE(I18,K18,M18),'Referencia FIELD'!$D$2:$G$205,2,0)/800)))/VLOOKUP(CONCATENATE(I18,K18,M18),'Referencia FIELD'!$D$2:$G$205,4,0)),2)</f>
        <v>#N/A</v>
      </c>
      <c r="T18" s="34"/>
      <c r="U18" s="36" t="e">
        <f>+ROUNDUP(0.88*((VLOOKUP(CONCATENATE(I18,K18,M18),'Referencia FIELD'!$D$2:$G$205,3,0)-LN(LN(VLOOKUP(CONCATENATE(I18,K18,M18),'Referencia FIELD'!$D$2:$G$205,2,0)/1000)))/VLOOKUP(CONCATENATE(I18,K18,M18),'Referencia FIELD'!$D$2:$G$205,4,0)),2)</f>
        <v>#N/A</v>
      </c>
      <c r="W18" s="18"/>
      <c r="X18" s="18"/>
    </row>
    <row r="19" spans="1:24" x14ac:dyDescent="0.25">
      <c r="A19" s="18"/>
      <c r="B19" s="18">
        <v>10</v>
      </c>
      <c r="C19" s="69"/>
      <c r="D19" s="70"/>
      <c r="E19" s="70"/>
      <c r="F19" s="70"/>
      <c r="G19" s="71"/>
      <c r="H19" s="31"/>
      <c r="I19" s="14"/>
      <c r="K19" s="14"/>
      <c r="M19" s="14"/>
      <c r="O19" s="15"/>
      <c r="Q19" s="35" t="e">
        <f>+ROUNDDOWN(VLOOKUP(CONCATENATE(I19,K19,M19),'Referencia FIELD'!$D$2:$G$205,2,0)*EXP(-EXP(VLOOKUP(CONCATENATE(I19,K19,M19),'Referencia FIELD'!$D$2:$G$205,3,0)-(VLOOKUP(CONCATENATE(I19,K19,M19),'Referencia FIELD'!$D$2:$G$205,4,0)/0.88*O19))),0)</f>
        <v>#N/A</v>
      </c>
      <c r="R19" s="19"/>
      <c r="S19" s="36" t="e">
        <f>+ROUNDUP(0.88*((VLOOKUP(CONCATENATE(I19,K19,M19),'Referencia FIELD'!$D$2:$G$205,3,0)-LN(LN(VLOOKUP(CONCATENATE(I19,K19,M19),'Referencia FIELD'!$D$2:$G$205,2,0)/800)))/VLOOKUP(CONCATENATE(I19,K19,M19),'Referencia FIELD'!$D$2:$G$205,4,0)),2)</f>
        <v>#N/A</v>
      </c>
      <c r="T19" s="34"/>
      <c r="U19" s="36" t="e">
        <f>+ROUNDUP(0.88*((VLOOKUP(CONCATENATE(I19,K19,M19),'Referencia FIELD'!$D$2:$G$205,3,0)-LN(LN(VLOOKUP(CONCATENATE(I19,K19,M19),'Referencia FIELD'!$D$2:$G$205,2,0)/1000)))/VLOOKUP(CONCATENATE(I19,K19,M19),'Referencia FIELD'!$D$2:$G$205,4,0)),2)</f>
        <v>#N/A</v>
      </c>
      <c r="W19" s="18"/>
      <c r="X19" s="18"/>
    </row>
    <row r="20" spans="1:24" x14ac:dyDescent="0.25">
      <c r="A20" s="18"/>
      <c r="B20" s="18">
        <v>11</v>
      </c>
      <c r="C20" s="69"/>
      <c r="D20" s="70"/>
      <c r="E20" s="70"/>
      <c r="F20" s="70"/>
      <c r="G20" s="71"/>
      <c r="H20" s="31"/>
      <c r="I20" s="14"/>
      <c r="K20" s="14"/>
      <c r="M20" s="14"/>
      <c r="O20" s="15"/>
      <c r="Q20" s="35" t="e">
        <f>+ROUNDDOWN(VLOOKUP(CONCATENATE(I20,K20,M20),'Referencia FIELD'!$D$2:$G$205,2,0)*EXP(-EXP(VLOOKUP(CONCATENATE(I20,K20,M20),'Referencia FIELD'!$D$2:$G$205,3,0)-(VLOOKUP(CONCATENATE(I20,K20,M20),'Referencia FIELD'!$D$2:$G$205,4,0)/0.88*O20))),0)</f>
        <v>#N/A</v>
      </c>
      <c r="R20" s="19"/>
      <c r="S20" s="36" t="e">
        <f>+ROUNDUP(0.88*((VLOOKUP(CONCATENATE(I20,K20,M20),'Referencia FIELD'!$D$2:$G$205,3,0)-LN(LN(VLOOKUP(CONCATENATE(I20,K20,M20),'Referencia FIELD'!$D$2:$G$205,2,0)/800)))/VLOOKUP(CONCATENATE(I20,K20,M20),'Referencia FIELD'!$D$2:$G$205,4,0)),2)</f>
        <v>#N/A</v>
      </c>
      <c r="T20" s="34"/>
      <c r="U20" s="36" t="e">
        <f>+ROUNDUP(0.88*((VLOOKUP(CONCATENATE(I20,K20,M20),'Referencia FIELD'!$D$2:$G$205,3,0)-LN(LN(VLOOKUP(CONCATENATE(I20,K20,M20),'Referencia FIELD'!$D$2:$G$205,2,0)/1000)))/VLOOKUP(CONCATENATE(I20,K20,M20),'Referencia FIELD'!$D$2:$G$205,4,0)),2)</f>
        <v>#N/A</v>
      </c>
      <c r="W20" s="18"/>
      <c r="X20" s="18"/>
    </row>
    <row r="21" spans="1:24" x14ac:dyDescent="0.25">
      <c r="A21" s="18"/>
      <c r="B21" s="18">
        <v>12</v>
      </c>
      <c r="C21" s="69"/>
      <c r="D21" s="70"/>
      <c r="E21" s="70"/>
      <c r="F21" s="70"/>
      <c r="G21" s="71"/>
      <c r="H21" s="31"/>
      <c r="I21" s="14"/>
      <c r="K21" s="14"/>
      <c r="M21" s="14"/>
      <c r="O21" s="15"/>
      <c r="Q21" s="35" t="e">
        <f>+ROUNDDOWN(VLOOKUP(CONCATENATE(I21,K21,M21),'Referencia FIELD'!$D$2:$G$205,2,0)*EXP(-EXP(VLOOKUP(CONCATENATE(I21,K21,M21),'Referencia FIELD'!$D$2:$G$205,3,0)-(VLOOKUP(CONCATENATE(I21,K21,M21),'Referencia FIELD'!$D$2:$G$205,4,0)/0.88*O21))),0)</f>
        <v>#N/A</v>
      </c>
      <c r="R21" s="19"/>
      <c r="S21" s="36" t="e">
        <f>+ROUNDUP(0.88*((VLOOKUP(CONCATENATE(I21,K21,M21),'Referencia FIELD'!$D$2:$G$205,3,0)-LN(LN(VLOOKUP(CONCATENATE(I21,K21,M21),'Referencia FIELD'!$D$2:$G$205,2,0)/800)))/VLOOKUP(CONCATENATE(I21,K21,M21),'Referencia FIELD'!$D$2:$G$205,4,0)),2)</f>
        <v>#N/A</v>
      </c>
      <c r="T21" s="34"/>
      <c r="U21" s="36" t="e">
        <f>+ROUNDUP(0.88*((VLOOKUP(CONCATENATE(I21,K21,M21),'Referencia FIELD'!$D$2:$G$205,3,0)-LN(LN(VLOOKUP(CONCATENATE(I21,K21,M21),'Referencia FIELD'!$D$2:$G$205,2,0)/1000)))/VLOOKUP(CONCATENATE(I21,K21,M21),'Referencia FIELD'!$D$2:$G$205,4,0)),2)</f>
        <v>#N/A</v>
      </c>
      <c r="W21" s="18"/>
      <c r="X21" s="18"/>
    </row>
    <row r="22" spans="1:24" x14ac:dyDescent="0.25">
      <c r="A22" s="18"/>
      <c r="B22" s="18">
        <v>13</v>
      </c>
      <c r="C22" s="69"/>
      <c r="D22" s="70"/>
      <c r="E22" s="70"/>
      <c r="F22" s="70"/>
      <c r="G22" s="71"/>
      <c r="H22" s="31"/>
      <c r="I22" s="14"/>
      <c r="K22" s="14"/>
      <c r="M22" s="14"/>
      <c r="O22" s="15"/>
      <c r="Q22" s="35" t="e">
        <f>+ROUNDDOWN(VLOOKUP(CONCATENATE(I22,K22,M22),'Referencia FIELD'!$D$2:$G$205,2,0)*EXP(-EXP(VLOOKUP(CONCATENATE(I22,K22,M22),'Referencia FIELD'!$D$2:$G$205,3,0)-(VLOOKUP(CONCATENATE(I22,K22,M22),'Referencia FIELD'!$D$2:$G$205,4,0)/0.88*O22))),0)</f>
        <v>#N/A</v>
      </c>
      <c r="R22" s="19"/>
      <c r="S22" s="36" t="e">
        <f>+ROUNDUP(0.88*((VLOOKUP(CONCATENATE(I22,K22,M22),'Referencia FIELD'!$D$2:$G$205,3,0)-LN(LN(VLOOKUP(CONCATENATE(I22,K22,M22),'Referencia FIELD'!$D$2:$G$205,2,0)/800)))/VLOOKUP(CONCATENATE(I22,K22,M22),'Referencia FIELD'!$D$2:$G$205,4,0)),2)</f>
        <v>#N/A</v>
      </c>
      <c r="T22" s="34"/>
      <c r="U22" s="36" t="e">
        <f>+ROUNDUP(0.88*((VLOOKUP(CONCATENATE(I22,K22,M22),'Referencia FIELD'!$D$2:$G$205,3,0)-LN(LN(VLOOKUP(CONCATENATE(I22,K22,M22),'Referencia FIELD'!$D$2:$G$205,2,0)/1000)))/VLOOKUP(CONCATENATE(I22,K22,M22),'Referencia FIELD'!$D$2:$G$205,4,0)),2)</f>
        <v>#N/A</v>
      </c>
      <c r="W22" s="18"/>
      <c r="X22" s="18"/>
    </row>
    <row r="23" spans="1:24" x14ac:dyDescent="0.25">
      <c r="A23" s="18"/>
      <c r="B23" s="18">
        <v>14</v>
      </c>
      <c r="C23" s="69"/>
      <c r="D23" s="70"/>
      <c r="E23" s="70"/>
      <c r="F23" s="70"/>
      <c r="G23" s="71"/>
      <c r="H23" s="31"/>
      <c r="I23" s="14"/>
      <c r="K23" s="14"/>
      <c r="M23" s="14"/>
      <c r="O23" s="15"/>
      <c r="Q23" s="35" t="e">
        <f>+ROUNDDOWN(VLOOKUP(CONCATENATE(I23,K23,M23),'Referencia FIELD'!$D$2:$G$205,2,0)*EXP(-EXP(VLOOKUP(CONCATENATE(I23,K23,M23),'Referencia FIELD'!$D$2:$G$205,3,0)-(VLOOKUP(CONCATENATE(I23,K23,M23),'Referencia FIELD'!$D$2:$G$205,4,0)/0.88*O23))),0)</f>
        <v>#N/A</v>
      </c>
      <c r="R23" s="19"/>
      <c r="S23" s="36" t="e">
        <f>+ROUNDUP(0.88*((VLOOKUP(CONCATENATE(I23,K23,M23),'Referencia FIELD'!$D$2:$G$205,3,0)-LN(LN(VLOOKUP(CONCATENATE(I23,K23,M23),'Referencia FIELD'!$D$2:$G$205,2,0)/800)))/VLOOKUP(CONCATENATE(I23,K23,M23),'Referencia FIELD'!$D$2:$G$205,4,0)),2)</f>
        <v>#N/A</v>
      </c>
      <c r="T23" s="34"/>
      <c r="U23" s="36" t="e">
        <f>+ROUNDUP(0.88*((VLOOKUP(CONCATENATE(I23,K23,M23),'Referencia FIELD'!$D$2:$G$205,3,0)-LN(LN(VLOOKUP(CONCATENATE(I23,K23,M23),'Referencia FIELD'!$D$2:$G$205,2,0)/1000)))/VLOOKUP(CONCATENATE(I23,K23,M23),'Referencia FIELD'!$D$2:$G$205,4,0)),2)</f>
        <v>#N/A</v>
      </c>
      <c r="W23" s="18"/>
      <c r="X23" s="18"/>
    </row>
    <row r="24" spans="1:24" x14ac:dyDescent="0.25">
      <c r="A24" s="18"/>
      <c r="B24" s="18">
        <v>15</v>
      </c>
      <c r="C24" s="69"/>
      <c r="D24" s="70"/>
      <c r="E24" s="70"/>
      <c r="F24" s="70"/>
      <c r="G24" s="71"/>
      <c r="H24" s="31"/>
      <c r="I24" s="14"/>
      <c r="K24" s="14"/>
      <c r="M24" s="14"/>
      <c r="O24" s="15"/>
      <c r="Q24" s="35" t="e">
        <f>+ROUNDDOWN(VLOOKUP(CONCATENATE(I24,K24,M24),'Referencia FIELD'!$D$2:$G$205,2,0)*EXP(-EXP(VLOOKUP(CONCATENATE(I24,K24,M24),'Referencia FIELD'!$D$2:$G$205,3,0)-(VLOOKUP(CONCATENATE(I24,K24,M24),'Referencia FIELD'!$D$2:$G$205,4,0)/0.88*O24))),0)</f>
        <v>#N/A</v>
      </c>
      <c r="R24" s="19"/>
      <c r="S24" s="36" t="e">
        <f>+ROUNDUP(0.88*((VLOOKUP(CONCATENATE(I24,K24,M24),'Referencia FIELD'!$D$2:$G$205,3,0)-LN(LN(VLOOKUP(CONCATENATE(I24,K24,M24),'Referencia FIELD'!$D$2:$G$205,2,0)/800)))/VLOOKUP(CONCATENATE(I24,K24,M24),'Referencia FIELD'!$D$2:$G$205,4,0)),2)</f>
        <v>#N/A</v>
      </c>
      <c r="T24" s="34"/>
      <c r="U24" s="36" t="e">
        <f>+ROUNDUP(0.88*((VLOOKUP(CONCATENATE(I24,K24,M24),'Referencia FIELD'!$D$2:$G$205,3,0)-LN(LN(VLOOKUP(CONCATENATE(I24,K24,M24),'Referencia FIELD'!$D$2:$G$205,2,0)/1000)))/VLOOKUP(CONCATENATE(I24,K24,M24),'Referencia FIELD'!$D$2:$G$205,4,0)),2)</f>
        <v>#N/A</v>
      </c>
      <c r="W24" s="18"/>
      <c r="X24" s="18"/>
    </row>
    <row r="25" spans="1:24" x14ac:dyDescent="0.25">
      <c r="A25" s="18"/>
      <c r="B25" s="18">
        <v>16</v>
      </c>
      <c r="C25" s="69"/>
      <c r="D25" s="70"/>
      <c r="E25" s="70"/>
      <c r="F25" s="70"/>
      <c r="G25" s="71"/>
      <c r="H25" s="31"/>
      <c r="I25" s="14"/>
      <c r="K25" s="14"/>
      <c r="M25" s="14"/>
      <c r="O25" s="15"/>
      <c r="Q25" s="35" t="e">
        <f>+ROUNDDOWN(VLOOKUP(CONCATENATE(I25,K25,M25),'Referencia FIELD'!$D$2:$G$205,2,0)*EXP(-EXP(VLOOKUP(CONCATENATE(I25,K25,M25),'Referencia FIELD'!$D$2:$G$205,3,0)-(VLOOKUP(CONCATENATE(I25,K25,M25),'Referencia FIELD'!$D$2:$G$205,4,0)/0.88*O25))),0)</f>
        <v>#N/A</v>
      </c>
      <c r="R25" s="19"/>
      <c r="S25" s="36" t="e">
        <f>+ROUNDUP(0.88*((VLOOKUP(CONCATENATE(I25,K25,M25),'Referencia FIELD'!$D$2:$G$205,3,0)-LN(LN(VLOOKUP(CONCATENATE(I25,K25,M25),'Referencia FIELD'!$D$2:$G$205,2,0)/800)))/VLOOKUP(CONCATENATE(I25,K25,M25),'Referencia FIELD'!$D$2:$G$205,4,0)),2)</f>
        <v>#N/A</v>
      </c>
      <c r="T25" s="34"/>
      <c r="U25" s="36" t="e">
        <f>+ROUNDUP(0.88*((VLOOKUP(CONCATENATE(I25,K25,M25),'Referencia FIELD'!$D$2:$G$205,3,0)-LN(LN(VLOOKUP(CONCATENATE(I25,K25,M25),'Referencia FIELD'!$D$2:$G$205,2,0)/1000)))/VLOOKUP(CONCATENATE(I25,K25,M25),'Referencia FIELD'!$D$2:$G$205,4,0)),2)</f>
        <v>#N/A</v>
      </c>
      <c r="W25" s="18"/>
      <c r="X25" s="18"/>
    </row>
    <row r="26" spans="1:24" x14ac:dyDescent="0.25">
      <c r="A26" s="18"/>
      <c r="B26" s="18">
        <v>17</v>
      </c>
      <c r="C26" s="69"/>
      <c r="D26" s="70"/>
      <c r="E26" s="70"/>
      <c r="F26" s="70"/>
      <c r="G26" s="71"/>
      <c r="H26" s="31"/>
      <c r="I26" s="14"/>
      <c r="K26" s="14"/>
      <c r="M26" s="14"/>
      <c r="O26" s="15"/>
      <c r="Q26" s="35" t="e">
        <f>+ROUNDDOWN(VLOOKUP(CONCATENATE(I26,K26,M26),'Referencia FIELD'!$D$2:$G$205,2,0)*EXP(-EXP(VLOOKUP(CONCATENATE(I26,K26,M26),'Referencia FIELD'!$D$2:$G$205,3,0)-(VLOOKUP(CONCATENATE(I26,K26,M26),'Referencia FIELD'!$D$2:$G$205,4,0)/0.88*O26))),0)</f>
        <v>#N/A</v>
      </c>
      <c r="R26" s="19"/>
      <c r="S26" s="36" t="e">
        <f>+ROUNDUP(0.88*((VLOOKUP(CONCATENATE(I26,K26,M26),'Referencia FIELD'!$D$2:$G$205,3,0)-LN(LN(VLOOKUP(CONCATENATE(I26,K26,M26),'Referencia FIELD'!$D$2:$G$205,2,0)/800)))/VLOOKUP(CONCATENATE(I26,K26,M26),'Referencia FIELD'!$D$2:$G$205,4,0)),2)</f>
        <v>#N/A</v>
      </c>
      <c r="T26" s="34"/>
      <c r="U26" s="36" t="e">
        <f>+ROUNDUP(0.88*((VLOOKUP(CONCATENATE(I26,K26,M26),'Referencia FIELD'!$D$2:$G$205,3,0)-LN(LN(VLOOKUP(CONCATENATE(I26,K26,M26),'Referencia FIELD'!$D$2:$G$205,2,0)/1000)))/VLOOKUP(CONCATENATE(I26,K26,M26),'Referencia FIELD'!$D$2:$G$205,4,0)),2)</f>
        <v>#N/A</v>
      </c>
      <c r="W26" s="18"/>
      <c r="X26" s="18"/>
    </row>
    <row r="27" spans="1:24" x14ac:dyDescent="0.25">
      <c r="A27" s="18"/>
      <c r="B27" s="18">
        <v>18</v>
      </c>
      <c r="C27" s="69"/>
      <c r="D27" s="70"/>
      <c r="E27" s="70"/>
      <c r="F27" s="70"/>
      <c r="G27" s="71"/>
      <c r="H27" s="31"/>
      <c r="I27" s="14"/>
      <c r="K27" s="14"/>
      <c r="M27" s="14"/>
      <c r="O27" s="15"/>
      <c r="Q27" s="35" t="e">
        <f>+ROUNDDOWN(VLOOKUP(CONCATENATE(I27,K27,M27),'Referencia FIELD'!$D$2:$G$205,2,0)*EXP(-EXP(VLOOKUP(CONCATENATE(I27,K27,M27),'Referencia FIELD'!$D$2:$G$205,3,0)-(VLOOKUP(CONCATENATE(I27,K27,M27),'Referencia FIELD'!$D$2:$G$205,4,0)/0.88*O27))),0)</f>
        <v>#N/A</v>
      </c>
      <c r="R27" s="19"/>
      <c r="S27" s="36" t="e">
        <f>+ROUNDUP(0.88*((VLOOKUP(CONCATENATE(I27,K27,M27),'Referencia FIELD'!$D$2:$G$205,3,0)-LN(LN(VLOOKUP(CONCATENATE(I27,K27,M27),'Referencia FIELD'!$D$2:$G$205,2,0)/800)))/VLOOKUP(CONCATENATE(I27,K27,M27),'Referencia FIELD'!$D$2:$G$205,4,0)),2)</f>
        <v>#N/A</v>
      </c>
      <c r="T27" s="34"/>
      <c r="U27" s="36" t="e">
        <f>+ROUNDUP(0.88*((VLOOKUP(CONCATENATE(I27,K27,M27),'Referencia FIELD'!$D$2:$G$205,3,0)-LN(LN(VLOOKUP(CONCATENATE(I27,K27,M27),'Referencia FIELD'!$D$2:$G$205,2,0)/1000)))/VLOOKUP(CONCATENATE(I27,K27,M27),'Referencia FIELD'!$D$2:$G$205,4,0)),2)</f>
        <v>#N/A</v>
      </c>
      <c r="W27" s="18"/>
      <c r="X27" s="18"/>
    </row>
    <row r="28" spans="1:24" x14ac:dyDescent="0.25">
      <c r="A28" s="18"/>
      <c r="B28" s="18">
        <v>19</v>
      </c>
      <c r="C28" s="69"/>
      <c r="D28" s="70"/>
      <c r="E28" s="70"/>
      <c r="F28" s="70"/>
      <c r="G28" s="71"/>
      <c r="H28" s="31"/>
      <c r="I28" s="14"/>
      <c r="K28" s="14"/>
      <c r="M28" s="14"/>
      <c r="O28" s="15"/>
      <c r="Q28" s="35" t="e">
        <f>+ROUNDDOWN(VLOOKUP(CONCATENATE(I28,K28,M28),'Referencia FIELD'!$D$2:$G$205,2,0)*EXP(-EXP(VLOOKUP(CONCATENATE(I28,K28,M28),'Referencia FIELD'!$D$2:$G$205,3,0)-(VLOOKUP(CONCATENATE(I28,K28,M28),'Referencia FIELD'!$D$2:$G$205,4,0)/0.88*O28))),0)</f>
        <v>#N/A</v>
      </c>
      <c r="R28" s="19"/>
      <c r="S28" s="36" t="e">
        <f>+ROUNDUP(0.88*((VLOOKUP(CONCATENATE(I28,K28,M28),'Referencia FIELD'!$D$2:$G$205,3,0)-LN(LN(VLOOKUP(CONCATENATE(I28,K28,M28),'Referencia FIELD'!$D$2:$G$205,2,0)/800)))/VLOOKUP(CONCATENATE(I28,K28,M28),'Referencia FIELD'!$D$2:$G$205,4,0)),2)</f>
        <v>#N/A</v>
      </c>
      <c r="T28" s="34"/>
      <c r="U28" s="36" t="e">
        <f>+ROUNDUP(0.88*((VLOOKUP(CONCATENATE(I28,K28,M28),'Referencia FIELD'!$D$2:$G$205,3,0)-LN(LN(VLOOKUP(CONCATENATE(I28,K28,M28),'Referencia FIELD'!$D$2:$G$205,2,0)/1000)))/VLOOKUP(CONCATENATE(I28,K28,M28),'Referencia FIELD'!$D$2:$G$205,4,0)),2)</f>
        <v>#N/A</v>
      </c>
      <c r="W28" s="18"/>
      <c r="X28" s="18"/>
    </row>
    <row r="29" spans="1:24" x14ac:dyDescent="0.25">
      <c r="A29" s="18"/>
      <c r="B29" s="18">
        <v>20</v>
      </c>
      <c r="C29" s="69"/>
      <c r="D29" s="70"/>
      <c r="E29" s="70"/>
      <c r="F29" s="70"/>
      <c r="G29" s="71"/>
      <c r="H29" s="31"/>
      <c r="I29" s="14"/>
      <c r="K29" s="14"/>
      <c r="M29" s="14"/>
      <c r="O29" s="15"/>
      <c r="Q29" s="35" t="e">
        <f>+ROUNDDOWN(VLOOKUP(CONCATENATE(I29,K29,M29),'Referencia FIELD'!$D$2:$G$205,2,0)*EXP(-EXP(VLOOKUP(CONCATENATE(I29,K29,M29),'Referencia FIELD'!$D$2:$G$205,3,0)-(VLOOKUP(CONCATENATE(I29,K29,M29),'Referencia FIELD'!$D$2:$G$205,4,0)/0.88*O29))),0)</f>
        <v>#N/A</v>
      </c>
      <c r="R29" s="19"/>
      <c r="S29" s="36" t="e">
        <f>+ROUNDUP(0.88*((VLOOKUP(CONCATENATE(I29,K29,M29),'Referencia FIELD'!$D$2:$G$205,3,0)-LN(LN(VLOOKUP(CONCATENATE(I29,K29,M29),'Referencia FIELD'!$D$2:$G$205,2,0)/800)))/VLOOKUP(CONCATENATE(I29,K29,M29),'Referencia FIELD'!$D$2:$G$205,4,0)),2)</f>
        <v>#N/A</v>
      </c>
      <c r="T29" s="34"/>
      <c r="U29" s="36" t="e">
        <f>+ROUNDUP(0.88*((VLOOKUP(CONCATENATE(I29,K29,M29),'Referencia FIELD'!$D$2:$G$205,3,0)-LN(LN(VLOOKUP(CONCATENATE(I29,K29,M29),'Referencia FIELD'!$D$2:$G$205,2,0)/1000)))/VLOOKUP(CONCATENATE(I29,K29,M29),'Referencia FIELD'!$D$2:$G$205,4,0)),2)</f>
        <v>#N/A</v>
      </c>
      <c r="W29" s="18"/>
      <c r="X29" s="18"/>
    </row>
    <row r="30" spans="1:24" x14ac:dyDescent="0.25">
      <c r="A30" s="18"/>
      <c r="B30" s="18">
        <v>21</v>
      </c>
      <c r="C30" s="69"/>
      <c r="D30" s="70"/>
      <c r="E30" s="70"/>
      <c r="F30" s="70"/>
      <c r="G30" s="71"/>
      <c r="H30" s="31"/>
      <c r="I30" s="14"/>
      <c r="K30" s="14"/>
      <c r="M30" s="14"/>
      <c r="O30" s="15"/>
      <c r="Q30" s="35" t="e">
        <f>+ROUNDDOWN(VLOOKUP(CONCATENATE(I30,K30,M30),'Referencia FIELD'!$D$2:$G$205,2,0)*EXP(-EXP(VLOOKUP(CONCATENATE(I30,K30,M30),'Referencia FIELD'!$D$2:$G$205,3,0)-(VLOOKUP(CONCATENATE(I30,K30,M30),'Referencia FIELD'!$D$2:$G$205,4,0)/0.88*O30))),0)</f>
        <v>#N/A</v>
      </c>
      <c r="R30" s="19"/>
      <c r="S30" s="36" t="e">
        <f>+ROUNDUP(0.88*((VLOOKUP(CONCATENATE(I30,K30,M30),'Referencia FIELD'!$D$2:$G$205,3,0)-LN(LN(VLOOKUP(CONCATENATE(I30,K30,M30),'Referencia FIELD'!$D$2:$G$205,2,0)/800)))/VLOOKUP(CONCATENATE(I30,K30,M30),'Referencia FIELD'!$D$2:$G$205,4,0)),2)</f>
        <v>#N/A</v>
      </c>
      <c r="T30" s="34"/>
      <c r="U30" s="36" t="e">
        <f>+ROUNDUP(0.88*((VLOOKUP(CONCATENATE(I30,K30,M30),'Referencia FIELD'!$D$2:$G$205,3,0)-LN(LN(VLOOKUP(CONCATENATE(I30,K30,M30),'Referencia FIELD'!$D$2:$G$205,2,0)/1000)))/VLOOKUP(CONCATENATE(I30,K30,M30),'Referencia FIELD'!$D$2:$G$205,4,0)),2)</f>
        <v>#N/A</v>
      </c>
      <c r="W30" s="18"/>
      <c r="X30" s="18"/>
    </row>
    <row r="31" spans="1:24" x14ac:dyDescent="0.25">
      <c r="A31" s="18"/>
      <c r="B31" s="18">
        <v>22</v>
      </c>
      <c r="C31" s="69"/>
      <c r="D31" s="70"/>
      <c r="E31" s="70"/>
      <c r="F31" s="70"/>
      <c r="G31" s="71"/>
      <c r="H31" s="31"/>
      <c r="I31" s="14"/>
      <c r="K31" s="14"/>
      <c r="M31" s="14"/>
      <c r="O31" s="15"/>
      <c r="Q31" s="35" t="e">
        <f>+ROUNDDOWN(VLOOKUP(CONCATENATE(I31,K31,M31),'Referencia FIELD'!$D$2:$G$205,2,0)*EXP(-EXP(VLOOKUP(CONCATENATE(I31,K31,M31),'Referencia FIELD'!$D$2:$G$205,3,0)-(VLOOKUP(CONCATENATE(I31,K31,M31),'Referencia FIELD'!$D$2:$G$205,4,0)/0.88*O31))),0)</f>
        <v>#N/A</v>
      </c>
      <c r="R31" s="19"/>
      <c r="S31" s="36" t="e">
        <f>+ROUNDUP(0.88*((VLOOKUP(CONCATENATE(I31,K31,M31),'Referencia FIELD'!$D$2:$G$205,3,0)-LN(LN(VLOOKUP(CONCATENATE(I31,K31,M31),'Referencia FIELD'!$D$2:$G$205,2,0)/800)))/VLOOKUP(CONCATENATE(I31,K31,M31),'Referencia FIELD'!$D$2:$G$205,4,0)),2)</f>
        <v>#N/A</v>
      </c>
      <c r="T31" s="34"/>
      <c r="U31" s="36" t="e">
        <f>+ROUNDUP(0.88*((VLOOKUP(CONCATENATE(I31,K31,M31),'Referencia FIELD'!$D$2:$G$205,3,0)-LN(LN(VLOOKUP(CONCATENATE(I31,K31,M31),'Referencia FIELD'!$D$2:$G$205,2,0)/1000)))/VLOOKUP(CONCATENATE(I31,K31,M31),'Referencia FIELD'!$D$2:$G$205,4,0)),2)</f>
        <v>#N/A</v>
      </c>
      <c r="W31" s="18"/>
      <c r="X31" s="18"/>
    </row>
    <row r="32" spans="1:24" x14ac:dyDescent="0.25">
      <c r="A32" s="18"/>
      <c r="B32" s="18">
        <v>23</v>
      </c>
      <c r="C32" s="69"/>
      <c r="D32" s="70"/>
      <c r="E32" s="70"/>
      <c r="F32" s="70"/>
      <c r="G32" s="71"/>
      <c r="H32" s="31"/>
      <c r="I32" s="14"/>
      <c r="K32" s="14"/>
      <c r="M32" s="14"/>
      <c r="O32" s="15"/>
      <c r="Q32" s="35" t="e">
        <f>+ROUNDDOWN(VLOOKUP(CONCATENATE(I32,K32,M32),'Referencia FIELD'!$D$2:$G$205,2,0)*EXP(-EXP(VLOOKUP(CONCATENATE(I32,K32,M32),'Referencia FIELD'!$D$2:$G$205,3,0)-(VLOOKUP(CONCATENATE(I32,K32,M32),'Referencia FIELD'!$D$2:$G$205,4,0)/0.88*O32))),0)</f>
        <v>#N/A</v>
      </c>
      <c r="R32" s="19"/>
      <c r="S32" s="36" t="e">
        <f>+ROUNDUP(0.88*((VLOOKUP(CONCATENATE(I32,K32,M32),'Referencia FIELD'!$D$2:$G$205,3,0)-LN(LN(VLOOKUP(CONCATENATE(I32,K32,M32),'Referencia FIELD'!$D$2:$G$205,2,0)/800)))/VLOOKUP(CONCATENATE(I32,K32,M32),'Referencia FIELD'!$D$2:$G$205,4,0)),2)</f>
        <v>#N/A</v>
      </c>
      <c r="T32" s="34"/>
      <c r="U32" s="36" t="e">
        <f>+ROUNDUP(0.88*((VLOOKUP(CONCATENATE(I32,K32,M32),'Referencia FIELD'!$D$2:$G$205,3,0)-LN(LN(VLOOKUP(CONCATENATE(I32,K32,M32),'Referencia FIELD'!$D$2:$G$205,2,0)/1000)))/VLOOKUP(CONCATENATE(I32,K32,M32),'Referencia FIELD'!$D$2:$G$205,4,0)),2)</f>
        <v>#N/A</v>
      </c>
      <c r="W32" s="18"/>
      <c r="X32" s="18"/>
    </row>
    <row r="33" spans="1:24" x14ac:dyDescent="0.25">
      <c r="A33" s="18"/>
      <c r="B33" s="18">
        <v>24</v>
      </c>
      <c r="C33" s="69"/>
      <c r="D33" s="70"/>
      <c r="E33" s="70"/>
      <c r="F33" s="70"/>
      <c r="G33" s="71"/>
      <c r="H33" s="31"/>
      <c r="I33" s="14"/>
      <c r="K33" s="14"/>
      <c r="M33" s="14"/>
      <c r="O33" s="15"/>
      <c r="Q33" s="35" t="e">
        <f>+ROUNDDOWN(VLOOKUP(CONCATENATE(I33,K33,M33),'Referencia FIELD'!$D$2:$G$205,2,0)*EXP(-EXP(VLOOKUP(CONCATENATE(I33,K33,M33),'Referencia FIELD'!$D$2:$G$205,3,0)-(VLOOKUP(CONCATENATE(I33,K33,M33),'Referencia FIELD'!$D$2:$G$205,4,0)/0.88*O33))),0)</f>
        <v>#N/A</v>
      </c>
      <c r="R33" s="19"/>
      <c r="S33" s="36" t="e">
        <f>+ROUNDUP(0.88*((VLOOKUP(CONCATENATE(I33,K33,M33),'Referencia FIELD'!$D$2:$G$205,3,0)-LN(LN(VLOOKUP(CONCATENATE(I33,K33,M33),'Referencia FIELD'!$D$2:$G$205,2,0)/800)))/VLOOKUP(CONCATENATE(I33,K33,M33),'Referencia FIELD'!$D$2:$G$205,4,0)),2)</f>
        <v>#N/A</v>
      </c>
      <c r="T33" s="34"/>
      <c r="U33" s="36" t="e">
        <f>+ROUNDUP(0.88*((VLOOKUP(CONCATENATE(I33,K33,M33),'Referencia FIELD'!$D$2:$G$205,3,0)-LN(LN(VLOOKUP(CONCATENATE(I33,K33,M33),'Referencia FIELD'!$D$2:$G$205,2,0)/1000)))/VLOOKUP(CONCATENATE(I33,K33,M33),'Referencia FIELD'!$D$2:$G$205,4,0)),2)</f>
        <v>#N/A</v>
      </c>
      <c r="W33" s="18"/>
      <c r="X33" s="18"/>
    </row>
    <row r="34" spans="1:24" x14ac:dyDescent="0.25">
      <c r="A34" s="18"/>
      <c r="B34" s="18">
        <v>25</v>
      </c>
      <c r="C34" s="69"/>
      <c r="D34" s="70"/>
      <c r="E34" s="70"/>
      <c r="F34" s="70"/>
      <c r="G34" s="71"/>
      <c r="H34" s="31"/>
      <c r="I34" s="14"/>
      <c r="K34" s="14"/>
      <c r="M34" s="14"/>
      <c r="O34" s="15"/>
      <c r="Q34" s="35" t="e">
        <f>+ROUNDDOWN(VLOOKUP(CONCATENATE(I34,K34,M34),'Referencia FIELD'!$D$2:$G$205,2,0)*EXP(-EXP(VLOOKUP(CONCATENATE(I34,K34,M34),'Referencia FIELD'!$D$2:$G$205,3,0)-(VLOOKUP(CONCATENATE(I34,K34,M34),'Referencia FIELD'!$D$2:$G$205,4,0)/0.88*O34))),0)</f>
        <v>#N/A</v>
      </c>
      <c r="R34" s="19"/>
      <c r="S34" s="36" t="e">
        <f>+ROUNDUP(0.88*((VLOOKUP(CONCATENATE(I34,K34,M34),'Referencia FIELD'!$D$2:$G$205,3,0)-LN(LN(VLOOKUP(CONCATENATE(I34,K34,M34),'Referencia FIELD'!$D$2:$G$205,2,0)/800)))/VLOOKUP(CONCATENATE(I34,K34,M34),'Referencia FIELD'!$D$2:$G$205,4,0)),2)</f>
        <v>#N/A</v>
      </c>
      <c r="T34" s="34"/>
      <c r="U34" s="36" t="e">
        <f>+ROUNDUP(0.88*((VLOOKUP(CONCATENATE(I34,K34,M34),'Referencia FIELD'!$D$2:$G$205,3,0)-LN(LN(VLOOKUP(CONCATENATE(I34,K34,M34),'Referencia FIELD'!$D$2:$G$205,2,0)/1000)))/VLOOKUP(CONCATENATE(I34,K34,M34),'Referencia FIELD'!$D$2:$G$205,4,0)),2)</f>
        <v>#N/A</v>
      </c>
      <c r="W34" s="18"/>
      <c r="X34" s="18"/>
    </row>
    <row r="35" spans="1:24" x14ac:dyDescent="0.25">
      <c r="A35" s="18"/>
      <c r="B35" s="18">
        <v>26</v>
      </c>
      <c r="C35" s="69"/>
      <c r="D35" s="70"/>
      <c r="E35" s="70"/>
      <c r="F35" s="70"/>
      <c r="G35" s="71"/>
      <c r="H35" s="31"/>
      <c r="I35" s="14"/>
      <c r="K35" s="14"/>
      <c r="M35" s="14"/>
      <c r="O35" s="15"/>
      <c r="Q35" s="35" t="e">
        <f>+ROUNDDOWN(VLOOKUP(CONCATENATE(I35,K35,M35),'Referencia FIELD'!$D$2:$G$205,2,0)*EXP(-EXP(VLOOKUP(CONCATENATE(I35,K35,M35),'Referencia FIELD'!$D$2:$G$205,3,0)-(VLOOKUP(CONCATENATE(I35,K35,M35),'Referencia FIELD'!$D$2:$G$205,4,0)/0.88*O35))),0)</f>
        <v>#N/A</v>
      </c>
      <c r="R35" s="19"/>
      <c r="S35" s="36" t="e">
        <f>+ROUNDUP(0.88*((VLOOKUP(CONCATENATE(I35,K35,M35),'Referencia FIELD'!$D$2:$G$205,3,0)-LN(LN(VLOOKUP(CONCATENATE(I35,K35,M35),'Referencia FIELD'!$D$2:$G$205,2,0)/800)))/VLOOKUP(CONCATENATE(I35,K35,M35),'Referencia FIELD'!$D$2:$G$205,4,0)),2)</f>
        <v>#N/A</v>
      </c>
      <c r="T35" s="34"/>
      <c r="U35" s="36" t="e">
        <f>+ROUNDUP(0.88*((VLOOKUP(CONCATENATE(I35,K35,M35),'Referencia FIELD'!$D$2:$G$205,3,0)-LN(LN(VLOOKUP(CONCATENATE(I35,K35,M35),'Referencia FIELD'!$D$2:$G$205,2,0)/1000)))/VLOOKUP(CONCATENATE(I35,K35,M35),'Referencia FIELD'!$D$2:$G$205,4,0)),2)</f>
        <v>#N/A</v>
      </c>
      <c r="W35" s="18"/>
      <c r="X35" s="18"/>
    </row>
    <row r="36" spans="1:24" x14ac:dyDescent="0.25">
      <c r="A36" s="18"/>
      <c r="B36" s="18">
        <v>27</v>
      </c>
      <c r="C36" s="69"/>
      <c r="D36" s="70"/>
      <c r="E36" s="70"/>
      <c r="F36" s="70"/>
      <c r="G36" s="71"/>
      <c r="H36" s="31"/>
      <c r="I36" s="14"/>
      <c r="K36" s="14"/>
      <c r="M36" s="14"/>
      <c r="O36" s="15"/>
      <c r="Q36" s="35" t="e">
        <f>+ROUNDDOWN(VLOOKUP(CONCATENATE(I36,K36,M36),'Referencia FIELD'!$D$2:$G$205,2,0)*EXP(-EXP(VLOOKUP(CONCATENATE(I36,K36,M36),'Referencia FIELD'!$D$2:$G$205,3,0)-(VLOOKUP(CONCATENATE(I36,K36,M36),'Referencia FIELD'!$D$2:$G$205,4,0)/0.88*O36))),0)</f>
        <v>#N/A</v>
      </c>
      <c r="R36" s="19"/>
      <c r="S36" s="36" t="e">
        <f>+ROUNDUP(0.88*((VLOOKUP(CONCATENATE(I36,K36,M36),'Referencia FIELD'!$D$2:$G$205,3,0)-LN(LN(VLOOKUP(CONCATENATE(I36,K36,M36),'Referencia FIELD'!$D$2:$G$205,2,0)/800)))/VLOOKUP(CONCATENATE(I36,K36,M36),'Referencia FIELD'!$D$2:$G$205,4,0)),2)</f>
        <v>#N/A</v>
      </c>
      <c r="T36" s="34"/>
      <c r="U36" s="36" t="e">
        <f>+ROUNDUP(0.88*((VLOOKUP(CONCATENATE(I36,K36,M36),'Referencia FIELD'!$D$2:$G$205,3,0)-LN(LN(VLOOKUP(CONCATENATE(I36,K36,M36),'Referencia FIELD'!$D$2:$G$205,2,0)/1000)))/VLOOKUP(CONCATENATE(I36,K36,M36),'Referencia FIELD'!$D$2:$G$205,4,0)),2)</f>
        <v>#N/A</v>
      </c>
      <c r="W36" s="18"/>
      <c r="X36" s="18"/>
    </row>
    <row r="37" spans="1:24" x14ac:dyDescent="0.25">
      <c r="A37" s="18"/>
      <c r="B37" s="18">
        <v>28</v>
      </c>
      <c r="C37" s="69"/>
      <c r="D37" s="70"/>
      <c r="E37" s="70"/>
      <c r="F37" s="70"/>
      <c r="G37" s="71"/>
      <c r="H37" s="31"/>
      <c r="I37" s="14"/>
      <c r="K37" s="14"/>
      <c r="M37" s="14"/>
      <c r="O37" s="15"/>
      <c r="Q37" s="35" t="e">
        <f>+ROUNDDOWN(VLOOKUP(CONCATENATE(I37,K37,M37),'Referencia FIELD'!$D$2:$G$205,2,0)*EXP(-EXP(VLOOKUP(CONCATENATE(I37,K37,M37),'Referencia FIELD'!$D$2:$G$205,3,0)-(VLOOKUP(CONCATENATE(I37,K37,M37),'Referencia FIELD'!$D$2:$G$205,4,0)/0.88*O37))),0)</f>
        <v>#N/A</v>
      </c>
      <c r="R37" s="19"/>
      <c r="S37" s="36" t="e">
        <f>+ROUNDUP(0.88*((VLOOKUP(CONCATENATE(I37,K37,M37),'Referencia FIELD'!$D$2:$G$205,3,0)-LN(LN(VLOOKUP(CONCATENATE(I37,K37,M37),'Referencia FIELD'!$D$2:$G$205,2,0)/800)))/VLOOKUP(CONCATENATE(I37,K37,M37),'Referencia FIELD'!$D$2:$G$205,4,0)),2)</f>
        <v>#N/A</v>
      </c>
      <c r="T37" s="34"/>
      <c r="U37" s="36" t="e">
        <f>+ROUNDUP(0.88*((VLOOKUP(CONCATENATE(I37,K37,M37),'Referencia FIELD'!$D$2:$G$205,3,0)-LN(LN(VLOOKUP(CONCATENATE(I37,K37,M37),'Referencia FIELD'!$D$2:$G$205,2,0)/1000)))/VLOOKUP(CONCATENATE(I37,K37,M37),'Referencia FIELD'!$D$2:$G$205,4,0)),2)</f>
        <v>#N/A</v>
      </c>
      <c r="W37" s="18"/>
      <c r="X37" s="18"/>
    </row>
    <row r="38" spans="1:24" x14ac:dyDescent="0.25">
      <c r="A38" s="18"/>
      <c r="B38" s="18">
        <v>29</v>
      </c>
      <c r="C38" s="69"/>
      <c r="D38" s="70"/>
      <c r="E38" s="70"/>
      <c r="F38" s="70"/>
      <c r="G38" s="71"/>
      <c r="H38" s="31"/>
      <c r="I38" s="14"/>
      <c r="K38" s="14"/>
      <c r="M38" s="14"/>
      <c r="O38" s="15"/>
      <c r="Q38" s="35" t="e">
        <f>+ROUNDDOWN(VLOOKUP(CONCATENATE(I38,K38,M38),'Referencia FIELD'!$D$2:$G$205,2,0)*EXP(-EXP(VLOOKUP(CONCATENATE(I38,K38,M38),'Referencia FIELD'!$D$2:$G$205,3,0)-(VLOOKUP(CONCATENATE(I38,K38,M38),'Referencia FIELD'!$D$2:$G$205,4,0)/0.88*O38))),0)</f>
        <v>#N/A</v>
      </c>
      <c r="R38" s="19"/>
      <c r="S38" s="36" t="e">
        <f>+ROUNDUP(0.88*((VLOOKUP(CONCATENATE(I38,K38,M38),'Referencia FIELD'!$D$2:$G$205,3,0)-LN(LN(VLOOKUP(CONCATENATE(I38,K38,M38),'Referencia FIELD'!$D$2:$G$205,2,0)/800)))/VLOOKUP(CONCATENATE(I38,K38,M38),'Referencia FIELD'!$D$2:$G$205,4,0)),2)</f>
        <v>#N/A</v>
      </c>
      <c r="T38" s="34"/>
      <c r="U38" s="36" t="e">
        <f>+ROUNDUP(0.88*((VLOOKUP(CONCATENATE(I38,K38,M38),'Referencia FIELD'!$D$2:$G$205,3,0)-LN(LN(VLOOKUP(CONCATENATE(I38,K38,M38),'Referencia FIELD'!$D$2:$G$205,2,0)/1000)))/VLOOKUP(CONCATENATE(I38,K38,M38),'Referencia FIELD'!$D$2:$G$205,4,0)),2)</f>
        <v>#N/A</v>
      </c>
      <c r="W38" s="18"/>
      <c r="X38" s="18"/>
    </row>
    <row r="39" spans="1:24" x14ac:dyDescent="0.25">
      <c r="A39" s="18"/>
      <c r="B39" s="18">
        <v>30</v>
      </c>
      <c r="C39" s="69"/>
      <c r="D39" s="70"/>
      <c r="E39" s="70"/>
      <c r="F39" s="70"/>
      <c r="G39" s="71"/>
      <c r="H39" s="31"/>
      <c r="I39" s="14"/>
      <c r="K39" s="14"/>
      <c r="M39" s="14"/>
      <c r="O39" s="15"/>
      <c r="Q39" s="35" t="e">
        <f>+ROUNDDOWN(VLOOKUP(CONCATENATE(I39,K39,M39),'Referencia FIELD'!$D$2:$G$205,2,0)*EXP(-EXP(VLOOKUP(CONCATENATE(I39,K39,M39),'Referencia FIELD'!$D$2:$G$205,3,0)-(VLOOKUP(CONCATENATE(I39,K39,M39),'Referencia FIELD'!$D$2:$G$205,4,0)/0.88*O39))),0)</f>
        <v>#N/A</v>
      </c>
      <c r="R39" s="19"/>
      <c r="S39" s="36" t="e">
        <f>+ROUNDUP(0.88*((VLOOKUP(CONCATENATE(I39,K39,M39),'Referencia FIELD'!$D$2:$G$205,3,0)-LN(LN(VLOOKUP(CONCATENATE(I39,K39,M39),'Referencia FIELD'!$D$2:$G$205,2,0)/800)))/VLOOKUP(CONCATENATE(I39,K39,M39),'Referencia FIELD'!$D$2:$G$205,4,0)),2)</f>
        <v>#N/A</v>
      </c>
      <c r="T39" s="34"/>
      <c r="U39" s="36" t="e">
        <f>+ROUNDUP(0.88*((VLOOKUP(CONCATENATE(I39,K39,M39),'Referencia FIELD'!$D$2:$G$205,3,0)-LN(LN(VLOOKUP(CONCATENATE(I39,K39,M39),'Referencia FIELD'!$D$2:$G$205,2,0)/1000)))/VLOOKUP(CONCATENATE(I39,K39,M39),'Referencia FIELD'!$D$2:$G$205,4,0)),2)</f>
        <v>#N/A</v>
      </c>
      <c r="W39" s="18"/>
      <c r="X39" s="18"/>
    </row>
    <row r="40" spans="1:24" x14ac:dyDescent="0.25">
      <c r="A40" s="18"/>
      <c r="B40" s="18">
        <v>31</v>
      </c>
      <c r="C40" s="69"/>
      <c r="D40" s="70"/>
      <c r="E40" s="70"/>
      <c r="F40" s="70"/>
      <c r="G40" s="71"/>
      <c r="H40" s="31"/>
      <c r="I40" s="14"/>
      <c r="K40" s="14"/>
      <c r="M40" s="14"/>
      <c r="O40" s="15"/>
      <c r="Q40" s="35" t="e">
        <f>+ROUNDDOWN(VLOOKUP(CONCATENATE(I40,K40,M40),'Referencia FIELD'!$D$2:$G$205,2,0)*EXP(-EXP(VLOOKUP(CONCATENATE(I40,K40,M40),'Referencia FIELD'!$D$2:$G$205,3,0)-(VLOOKUP(CONCATENATE(I40,K40,M40),'Referencia FIELD'!$D$2:$G$205,4,0)/0.88*O40))),0)</f>
        <v>#N/A</v>
      </c>
      <c r="R40" s="19"/>
      <c r="S40" s="36" t="e">
        <f>+ROUNDUP(0.88*((VLOOKUP(CONCATENATE(I40,K40,M40),'Referencia FIELD'!$D$2:$G$205,3,0)-LN(LN(VLOOKUP(CONCATENATE(I40,K40,M40),'Referencia FIELD'!$D$2:$G$205,2,0)/800)))/VLOOKUP(CONCATENATE(I40,K40,M40),'Referencia FIELD'!$D$2:$G$205,4,0)),2)</f>
        <v>#N/A</v>
      </c>
      <c r="T40" s="34"/>
      <c r="U40" s="36" t="e">
        <f>+ROUNDUP(0.88*((VLOOKUP(CONCATENATE(I40,K40,M40),'Referencia FIELD'!$D$2:$G$205,3,0)-LN(LN(VLOOKUP(CONCATENATE(I40,K40,M40),'Referencia FIELD'!$D$2:$G$205,2,0)/1000)))/VLOOKUP(CONCATENATE(I40,K40,M40),'Referencia FIELD'!$D$2:$G$205,4,0)),2)</f>
        <v>#N/A</v>
      </c>
      <c r="W40" s="18"/>
      <c r="X40" s="18"/>
    </row>
    <row r="41" spans="1:24" x14ac:dyDescent="0.25">
      <c r="A41" s="18"/>
      <c r="B41" s="18">
        <v>32</v>
      </c>
      <c r="C41" s="69"/>
      <c r="D41" s="70"/>
      <c r="E41" s="70"/>
      <c r="F41" s="70"/>
      <c r="G41" s="71"/>
      <c r="H41" s="31"/>
      <c r="I41" s="14"/>
      <c r="K41" s="14"/>
      <c r="M41" s="14"/>
      <c r="O41" s="15"/>
      <c r="Q41" s="35" t="e">
        <f>+ROUNDDOWN(VLOOKUP(CONCATENATE(I41,K41,M41),'Referencia FIELD'!$D$2:$G$205,2,0)*EXP(-EXP(VLOOKUP(CONCATENATE(I41,K41,M41),'Referencia FIELD'!$D$2:$G$205,3,0)-(VLOOKUP(CONCATENATE(I41,K41,M41),'Referencia FIELD'!$D$2:$G$205,4,0)/0.88*O41))),0)</f>
        <v>#N/A</v>
      </c>
      <c r="R41" s="19"/>
      <c r="S41" s="36" t="e">
        <f>+ROUNDUP(0.88*((VLOOKUP(CONCATENATE(I41,K41,M41),'Referencia FIELD'!$D$2:$G$205,3,0)-LN(LN(VLOOKUP(CONCATENATE(I41,K41,M41),'Referencia FIELD'!$D$2:$G$205,2,0)/800)))/VLOOKUP(CONCATENATE(I41,K41,M41),'Referencia FIELD'!$D$2:$G$205,4,0)),2)</f>
        <v>#N/A</v>
      </c>
      <c r="T41" s="34"/>
      <c r="U41" s="36" t="e">
        <f>+ROUNDUP(0.88*((VLOOKUP(CONCATENATE(I41,K41,M41),'Referencia FIELD'!$D$2:$G$205,3,0)-LN(LN(VLOOKUP(CONCATENATE(I41,K41,M41),'Referencia FIELD'!$D$2:$G$205,2,0)/1000)))/VLOOKUP(CONCATENATE(I41,K41,M41),'Referencia FIELD'!$D$2:$G$205,4,0)),2)</f>
        <v>#N/A</v>
      </c>
      <c r="W41" s="18"/>
      <c r="X41" s="18"/>
    </row>
    <row r="42" spans="1:24" x14ac:dyDescent="0.25">
      <c r="A42" s="18"/>
      <c r="B42" s="18">
        <v>33</v>
      </c>
      <c r="C42" s="69"/>
      <c r="D42" s="70"/>
      <c r="E42" s="70"/>
      <c r="F42" s="70"/>
      <c r="G42" s="71"/>
      <c r="H42" s="31"/>
      <c r="I42" s="14"/>
      <c r="K42" s="14"/>
      <c r="M42" s="14"/>
      <c r="O42" s="15"/>
      <c r="Q42" s="35" t="e">
        <f>+ROUNDDOWN(VLOOKUP(CONCATENATE(I42,K42,M42),'Referencia FIELD'!$D$2:$G$205,2,0)*EXP(-EXP(VLOOKUP(CONCATENATE(I42,K42,M42),'Referencia FIELD'!$D$2:$G$205,3,0)-(VLOOKUP(CONCATENATE(I42,K42,M42),'Referencia FIELD'!$D$2:$G$205,4,0)/0.88*O42))),0)</f>
        <v>#N/A</v>
      </c>
      <c r="R42" s="19"/>
      <c r="S42" s="36" t="e">
        <f>+ROUNDUP(0.88*((VLOOKUP(CONCATENATE(I42,K42,M42),'Referencia FIELD'!$D$2:$G$205,3,0)-LN(LN(VLOOKUP(CONCATENATE(I42,K42,M42),'Referencia FIELD'!$D$2:$G$205,2,0)/800)))/VLOOKUP(CONCATENATE(I42,K42,M42),'Referencia FIELD'!$D$2:$G$205,4,0)),2)</f>
        <v>#N/A</v>
      </c>
      <c r="T42" s="34"/>
      <c r="U42" s="36" t="e">
        <f>+ROUNDUP(0.88*((VLOOKUP(CONCATENATE(I42,K42,M42),'Referencia FIELD'!$D$2:$G$205,3,0)-LN(LN(VLOOKUP(CONCATENATE(I42,K42,M42),'Referencia FIELD'!$D$2:$G$205,2,0)/1000)))/VLOOKUP(CONCATENATE(I42,K42,M42),'Referencia FIELD'!$D$2:$G$205,4,0)),2)</f>
        <v>#N/A</v>
      </c>
      <c r="W42" s="18"/>
      <c r="X42" s="18"/>
    </row>
    <row r="43" spans="1:24" x14ac:dyDescent="0.25">
      <c r="A43" s="18"/>
      <c r="B43" s="18">
        <v>34</v>
      </c>
      <c r="C43" s="69"/>
      <c r="D43" s="70"/>
      <c r="E43" s="70"/>
      <c r="F43" s="70"/>
      <c r="G43" s="71"/>
      <c r="H43" s="31"/>
      <c r="I43" s="14"/>
      <c r="K43" s="14"/>
      <c r="M43" s="14"/>
      <c r="O43" s="15"/>
      <c r="Q43" s="35" t="e">
        <f>+ROUNDDOWN(VLOOKUP(CONCATENATE(I43,K43,M43),'Referencia FIELD'!$D$2:$G$205,2,0)*EXP(-EXP(VLOOKUP(CONCATENATE(I43,K43,M43),'Referencia FIELD'!$D$2:$G$205,3,0)-(VLOOKUP(CONCATENATE(I43,K43,M43),'Referencia FIELD'!$D$2:$G$205,4,0)/0.88*O43))),0)</f>
        <v>#N/A</v>
      </c>
      <c r="R43" s="19"/>
      <c r="S43" s="36" t="e">
        <f>+ROUNDUP(0.88*((VLOOKUP(CONCATENATE(I43,K43,M43),'Referencia FIELD'!$D$2:$G$205,3,0)-LN(LN(VLOOKUP(CONCATENATE(I43,K43,M43),'Referencia FIELD'!$D$2:$G$205,2,0)/800)))/VLOOKUP(CONCATENATE(I43,K43,M43),'Referencia FIELD'!$D$2:$G$205,4,0)),2)</f>
        <v>#N/A</v>
      </c>
      <c r="T43" s="34"/>
      <c r="U43" s="36" t="e">
        <f>+ROUNDUP(0.88*((VLOOKUP(CONCATENATE(I43,K43,M43),'Referencia FIELD'!$D$2:$G$205,3,0)-LN(LN(VLOOKUP(CONCATENATE(I43,K43,M43),'Referencia FIELD'!$D$2:$G$205,2,0)/1000)))/VLOOKUP(CONCATENATE(I43,K43,M43),'Referencia FIELD'!$D$2:$G$205,4,0)),2)</f>
        <v>#N/A</v>
      </c>
      <c r="W43" s="18"/>
      <c r="X43" s="18"/>
    </row>
    <row r="44" spans="1:24" x14ac:dyDescent="0.25">
      <c r="A44" s="18"/>
      <c r="B44" s="18">
        <v>35</v>
      </c>
      <c r="C44" s="69"/>
      <c r="D44" s="70"/>
      <c r="E44" s="70"/>
      <c r="F44" s="70"/>
      <c r="G44" s="71"/>
      <c r="H44" s="31"/>
      <c r="I44" s="14"/>
      <c r="K44" s="14"/>
      <c r="M44" s="14"/>
      <c r="O44" s="15"/>
      <c r="Q44" s="35" t="e">
        <f>+ROUNDDOWN(VLOOKUP(CONCATENATE(I44,K44,M44),'Referencia FIELD'!$D$2:$G$205,2,0)*EXP(-EXP(VLOOKUP(CONCATENATE(I44,K44,M44),'Referencia FIELD'!$D$2:$G$205,3,0)-(VLOOKUP(CONCATENATE(I44,K44,M44),'Referencia FIELD'!$D$2:$G$205,4,0)/0.88*O44))),0)</f>
        <v>#N/A</v>
      </c>
      <c r="R44" s="19"/>
      <c r="S44" s="36" t="e">
        <f>+ROUNDUP(0.88*((VLOOKUP(CONCATENATE(I44,K44,M44),'Referencia FIELD'!$D$2:$G$205,3,0)-LN(LN(VLOOKUP(CONCATENATE(I44,K44,M44),'Referencia FIELD'!$D$2:$G$205,2,0)/800)))/VLOOKUP(CONCATENATE(I44,K44,M44),'Referencia FIELD'!$D$2:$G$205,4,0)),2)</f>
        <v>#N/A</v>
      </c>
      <c r="T44" s="34"/>
      <c r="U44" s="36" t="e">
        <f>+ROUNDUP(0.88*((VLOOKUP(CONCATENATE(I44,K44,M44),'Referencia FIELD'!$D$2:$G$205,3,0)-LN(LN(VLOOKUP(CONCATENATE(I44,K44,M44),'Referencia FIELD'!$D$2:$G$205,2,0)/1000)))/VLOOKUP(CONCATENATE(I44,K44,M44),'Referencia FIELD'!$D$2:$G$205,4,0)),2)</f>
        <v>#N/A</v>
      </c>
      <c r="W44" s="18"/>
      <c r="X44" s="18"/>
    </row>
    <row r="45" spans="1:24" x14ac:dyDescent="0.25">
      <c r="A45" s="18"/>
      <c r="B45" s="18">
        <v>36</v>
      </c>
      <c r="C45" s="69"/>
      <c r="D45" s="70"/>
      <c r="E45" s="70"/>
      <c r="F45" s="70"/>
      <c r="G45" s="71"/>
      <c r="H45" s="31"/>
      <c r="I45" s="14"/>
      <c r="K45" s="14"/>
      <c r="M45" s="14"/>
      <c r="O45" s="15"/>
      <c r="Q45" s="35" t="e">
        <f>+ROUNDDOWN(VLOOKUP(CONCATENATE(I45,K45,M45),'Referencia FIELD'!$D$2:$G$205,2,0)*EXP(-EXP(VLOOKUP(CONCATENATE(I45,K45,M45),'Referencia FIELD'!$D$2:$G$205,3,0)-(VLOOKUP(CONCATENATE(I45,K45,M45),'Referencia FIELD'!$D$2:$G$205,4,0)/0.88*O45))),0)</f>
        <v>#N/A</v>
      </c>
      <c r="R45" s="19"/>
      <c r="S45" s="36" t="e">
        <f>+ROUNDUP(0.88*((VLOOKUP(CONCATENATE(I45,K45,M45),'Referencia FIELD'!$D$2:$G$205,3,0)-LN(LN(VLOOKUP(CONCATENATE(I45,K45,M45),'Referencia FIELD'!$D$2:$G$205,2,0)/800)))/VLOOKUP(CONCATENATE(I45,K45,M45),'Referencia FIELD'!$D$2:$G$205,4,0)),2)</f>
        <v>#N/A</v>
      </c>
      <c r="T45" s="34"/>
      <c r="U45" s="36" t="e">
        <f>+ROUNDUP(0.88*((VLOOKUP(CONCATENATE(I45,K45,M45),'Referencia FIELD'!$D$2:$G$205,3,0)-LN(LN(VLOOKUP(CONCATENATE(I45,K45,M45),'Referencia FIELD'!$D$2:$G$205,2,0)/1000)))/VLOOKUP(CONCATENATE(I45,K45,M45),'Referencia FIELD'!$D$2:$G$205,4,0)),2)</f>
        <v>#N/A</v>
      </c>
      <c r="W45" s="18"/>
      <c r="X45" s="18"/>
    </row>
    <row r="46" spans="1:24" x14ac:dyDescent="0.25">
      <c r="A46" s="18"/>
      <c r="B46" s="18">
        <v>37</v>
      </c>
      <c r="C46" s="69"/>
      <c r="D46" s="70"/>
      <c r="E46" s="70"/>
      <c r="F46" s="70"/>
      <c r="G46" s="71"/>
      <c r="H46" s="31"/>
      <c r="I46" s="14"/>
      <c r="K46" s="14"/>
      <c r="M46" s="14"/>
      <c r="O46" s="15"/>
      <c r="Q46" s="35" t="e">
        <f>+ROUNDDOWN(VLOOKUP(CONCATENATE(I46,K46,M46),'Referencia FIELD'!$D$2:$G$205,2,0)*EXP(-EXP(VLOOKUP(CONCATENATE(I46,K46,M46),'Referencia FIELD'!$D$2:$G$205,3,0)-(VLOOKUP(CONCATENATE(I46,K46,M46),'Referencia FIELD'!$D$2:$G$205,4,0)/0.88*O46))),0)</f>
        <v>#N/A</v>
      </c>
      <c r="R46" s="19"/>
      <c r="S46" s="36" t="e">
        <f>+ROUNDUP(0.88*((VLOOKUP(CONCATENATE(I46,K46,M46),'Referencia FIELD'!$D$2:$G$205,3,0)-LN(LN(VLOOKUP(CONCATENATE(I46,K46,M46),'Referencia FIELD'!$D$2:$G$205,2,0)/800)))/VLOOKUP(CONCATENATE(I46,K46,M46),'Referencia FIELD'!$D$2:$G$205,4,0)),2)</f>
        <v>#N/A</v>
      </c>
      <c r="T46" s="34"/>
      <c r="U46" s="36" t="e">
        <f>+ROUNDUP(0.88*((VLOOKUP(CONCATENATE(I46,K46,M46),'Referencia FIELD'!$D$2:$G$205,3,0)-LN(LN(VLOOKUP(CONCATENATE(I46,K46,M46),'Referencia FIELD'!$D$2:$G$205,2,0)/1000)))/VLOOKUP(CONCATENATE(I46,K46,M46),'Referencia FIELD'!$D$2:$G$205,4,0)),2)</f>
        <v>#N/A</v>
      </c>
      <c r="W46" s="18"/>
      <c r="X46" s="18"/>
    </row>
    <row r="47" spans="1:24" x14ac:dyDescent="0.25">
      <c r="A47" s="18"/>
      <c r="B47" s="18">
        <v>38</v>
      </c>
      <c r="C47" s="69"/>
      <c r="D47" s="70"/>
      <c r="E47" s="70"/>
      <c r="F47" s="70"/>
      <c r="G47" s="71"/>
      <c r="H47" s="31"/>
      <c r="I47" s="14"/>
      <c r="K47" s="14"/>
      <c r="M47" s="14"/>
      <c r="O47" s="15"/>
      <c r="Q47" s="35" t="e">
        <f>+ROUNDDOWN(VLOOKUP(CONCATENATE(I47,K47,M47),'Referencia FIELD'!$D$2:$G$205,2,0)*EXP(-EXP(VLOOKUP(CONCATENATE(I47,K47,M47),'Referencia FIELD'!$D$2:$G$205,3,0)-(VLOOKUP(CONCATENATE(I47,K47,M47),'Referencia FIELD'!$D$2:$G$205,4,0)/0.88*O47))),0)</f>
        <v>#N/A</v>
      </c>
      <c r="R47" s="19"/>
      <c r="S47" s="36" t="e">
        <f>+ROUNDUP(0.88*((VLOOKUP(CONCATENATE(I47,K47,M47),'Referencia FIELD'!$D$2:$G$205,3,0)-LN(LN(VLOOKUP(CONCATENATE(I47,K47,M47),'Referencia FIELD'!$D$2:$G$205,2,0)/800)))/VLOOKUP(CONCATENATE(I47,K47,M47),'Referencia FIELD'!$D$2:$G$205,4,0)),2)</f>
        <v>#N/A</v>
      </c>
      <c r="T47" s="34"/>
      <c r="U47" s="36" t="e">
        <f>+ROUNDUP(0.88*((VLOOKUP(CONCATENATE(I47,K47,M47),'Referencia FIELD'!$D$2:$G$205,3,0)-LN(LN(VLOOKUP(CONCATENATE(I47,K47,M47),'Referencia FIELD'!$D$2:$G$205,2,0)/1000)))/VLOOKUP(CONCATENATE(I47,K47,M47),'Referencia FIELD'!$D$2:$G$205,4,0)),2)</f>
        <v>#N/A</v>
      </c>
      <c r="W47" s="18"/>
      <c r="X47" s="18"/>
    </row>
    <row r="48" spans="1:24" x14ac:dyDescent="0.25">
      <c r="A48" s="18"/>
      <c r="B48" s="18">
        <v>39</v>
      </c>
      <c r="C48" s="69"/>
      <c r="D48" s="70"/>
      <c r="E48" s="70"/>
      <c r="F48" s="70"/>
      <c r="G48" s="71"/>
      <c r="H48" s="31"/>
      <c r="I48" s="14"/>
      <c r="K48" s="14"/>
      <c r="M48" s="14"/>
      <c r="O48" s="15"/>
      <c r="Q48" s="35" t="e">
        <f>+ROUNDDOWN(VLOOKUP(CONCATENATE(I48,K48,M48),'Referencia FIELD'!$D$2:$G$205,2,0)*EXP(-EXP(VLOOKUP(CONCATENATE(I48,K48,M48),'Referencia FIELD'!$D$2:$G$205,3,0)-(VLOOKUP(CONCATENATE(I48,K48,M48),'Referencia FIELD'!$D$2:$G$205,4,0)/0.88*O48))),0)</f>
        <v>#N/A</v>
      </c>
      <c r="R48" s="19"/>
      <c r="S48" s="36" t="e">
        <f>+ROUNDUP(0.88*((VLOOKUP(CONCATENATE(I48,K48,M48),'Referencia FIELD'!$D$2:$G$205,3,0)-LN(LN(VLOOKUP(CONCATENATE(I48,K48,M48),'Referencia FIELD'!$D$2:$G$205,2,0)/800)))/VLOOKUP(CONCATENATE(I48,K48,M48),'Referencia FIELD'!$D$2:$G$205,4,0)),2)</f>
        <v>#N/A</v>
      </c>
      <c r="T48" s="34"/>
      <c r="U48" s="36" t="e">
        <f>+ROUNDUP(0.88*((VLOOKUP(CONCATENATE(I48,K48,M48),'Referencia FIELD'!$D$2:$G$205,3,0)-LN(LN(VLOOKUP(CONCATENATE(I48,K48,M48),'Referencia FIELD'!$D$2:$G$205,2,0)/1000)))/VLOOKUP(CONCATENATE(I48,K48,M48),'Referencia FIELD'!$D$2:$G$205,4,0)),2)</f>
        <v>#N/A</v>
      </c>
      <c r="W48" s="18"/>
      <c r="X48" s="18"/>
    </row>
    <row r="49" spans="1:24" x14ac:dyDescent="0.25">
      <c r="A49" s="18"/>
      <c r="B49" s="18">
        <v>40</v>
      </c>
      <c r="C49" s="69"/>
      <c r="D49" s="70"/>
      <c r="E49" s="70"/>
      <c r="F49" s="70"/>
      <c r="G49" s="71"/>
      <c r="H49" s="31"/>
      <c r="I49" s="14"/>
      <c r="K49" s="14"/>
      <c r="M49" s="14"/>
      <c r="O49" s="15"/>
      <c r="Q49" s="35" t="e">
        <f>+ROUNDDOWN(VLOOKUP(CONCATENATE(I49,K49,M49),'Referencia FIELD'!$D$2:$G$205,2,0)*EXP(-EXP(VLOOKUP(CONCATENATE(I49,K49,M49),'Referencia FIELD'!$D$2:$G$205,3,0)-(VLOOKUP(CONCATENATE(I49,K49,M49),'Referencia FIELD'!$D$2:$G$205,4,0)/0.88*O49))),0)</f>
        <v>#N/A</v>
      </c>
      <c r="R49" s="19"/>
      <c r="S49" s="36" t="e">
        <f>+ROUNDUP(0.88*((VLOOKUP(CONCATENATE(I49,K49,M49),'Referencia FIELD'!$D$2:$G$205,3,0)-LN(LN(VLOOKUP(CONCATENATE(I49,K49,M49),'Referencia FIELD'!$D$2:$G$205,2,0)/800)))/VLOOKUP(CONCATENATE(I49,K49,M49),'Referencia FIELD'!$D$2:$G$205,4,0)),2)</f>
        <v>#N/A</v>
      </c>
      <c r="T49" s="34"/>
      <c r="U49" s="36" t="e">
        <f>+ROUNDUP(0.88*((VLOOKUP(CONCATENATE(I49,K49,M49),'Referencia FIELD'!$D$2:$G$205,3,0)-LN(LN(VLOOKUP(CONCATENATE(I49,K49,M49),'Referencia FIELD'!$D$2:$G$205,2,0)/1000)))/VLOOKUP(CONCATENATE(I49,K49,M49),'Referencia FIELD'!$D$2:$G$205,4,0)),2)</f>
        <v>#N/A</v>
      </c>
      <c r="W49" s="18"/>
      <c r="X49" s="18"/>
    </row>
    <row r="50" spans="1:24" x14ac:dyDescent="0.25">
      <c r="A50" s="18"/>
      <c r="B50" s="18">
        <v>41</v>
      </c>
      <c r="C50" s="69"/>
      <c r="D50" s="70"/>
      <c r="E50" s="70"/>
      <c r="F50" s="70"/>
      <c r="G50" s="71"/>
      <c r="H50" s="31"/>
      <c r="I50" s="14"/>
      <c r="K50" s="14"/>
      <c r="M50" s="14"/>
      <c r="O50" s="15"/>
      <c r="Q50" s="35" t="e">
        <f>+ROUNDDOWN(VLOOKUP(CONCATENATE(I50,K50,M50),'Referencia FIELD'!$D$2:$G$205,2,0)*EXP(-EXP(VLOOKUP(CONCATENATE(I50,K50,M50),'Referencia FIELD'!$D$2:$G$205,3,0)-(VLOOKUP(CONCATENATE(I50,K50,M50),'Referencia FIELD'!$D$2:$G$205,4,0)/0.88*O50))),0)</f>
        <v>#N/A</v>
      </c>
      <c r="R50" s="19"/>
      <c r="S50" s="36" t="e">
        <f>+ROUNDUP(0.88*((VLOOKUP(CONCATENATE(I50,K50,M50),'Referencia FIELD'!$D$2:$G$205,3,0)-LN(LN(VLOOKUP(CONCATENATE(I50,K50,M50),'Referencia FIELD'!$D$2:$G$205,2,0)/800)))/VLOOKUP(CONCATENATE(I50,K50,M50),'Referencia FIELD'!$D$2:$G$205,4,0)),2)</f>
        <v>#N/A</v>
      </c>
      <c r="T50" s="34"/>
      <c r="U50" s="36" t="e">
        <f>+ROUNDUP(0.88*((VLOOKUP(CONCATENATE(I50,K50,M50),'Referencia FIELD'!$D$2:$G$205,3,0)-LN(LN(VLOOKUP(CONCATENATE(I50,K50,M50),'Referencia FIELD'!$D$2:$G$205,2,0)/1000)))/VLOOKUP(CONCATENATE(I50,K50,M50),'Referencia FIELD'!$D$2:$G$205,4,0)),2)</f>
        <v>#N/A</v>
      </c>
      <c r="W50" s="18"/>
      <c r="X50" s="18"/>
    </row>
    <row r="51" spans="1:24" x14ac:dyDescent="0.25">
      <c r="A51" s="18"/>
      <c r="B51" s="18">
        <v>42</v>
      </c>
      <c r="C51" s="69"/>
      <c r="D51" s="70"/>
      <c r="E51" s="70"/>
      <c r="F51" s="70"/>
      <c r="G51" s="71"/>
      <c r="H51" s="31"/>
      <c r="I51" s="14"/>
      <c r="K51" s="14"/>
      <c r="M51" s="14"/>
      <c r="O51" s="15"/>
      <c r="Q51" s="35" t="e">
        <f>+ROUNDDOWN(VLOOKUP(CONCATENATE(I51,K51,M51),'Referencia FIELD'!$D$2:$G$205,2,0)*EXP(-EXP(VLOOKUP(CONCATENATE(I51,K51,M51),'Referencia FIELD'!$D$2:$G$205,3,0)-(VLOOKUP(CONCATENATE(I51,K51,M51),'Referencia FIELD'!$D$2:$G$205,4,0)/0.88*O51))),0)</f>
        <v>#N/A</v>
      </c>
      <c r="R51" s="19"/>
      <c r="S51" s="36" t="e">
        <f>+ROUNDUP(0.88*((VLOOKUP(CONCATENATE(I51,K51,M51),'Referencia FIELD'!$D$2:$G$205,3,0)-LN(LN(VLOOKUP(CONCATENATE(I51,K51,M51),'Referencia FIELD'!$D$2:$G$205,2,0)/800)))/VLOOKUP(CONCATENATE(I51,K51,M51),'Referencia FIELD'!$D$2:$G$205,4,0)),2)</f>
        <v>#N/A</v>
      </c>
      <c r="T51" s="34"/>
      <c r="U51" s="36" t="e">
        <f>+ROUNDUP(0.88*((VLOOKUP(CONCATENATE(I51,K51,M51),'Referencia FIELD'!$D$2:$G$205,3,0)-LN(LN(VLOOKUP(CONCATENATE(I51,K51,M51),'Referencia FIELD'!$D$2:$G$205,2,0)/1000)))/VLOOKUP(CONCATENATE(I51,K51,M51),'Referencia FIELD'!$D$2:$G$205,4,0)),2)</f>
        <v>#N/A</v>
      </c>
      <c r="W51" s="18"/>
      <c r="X51" s="18"/>
    </row>
    <row r="52" spans="1:24" x14ac:dyDescent="0.25">
      <c r="A52" s="18"/>
      <c r="B52" s="18">
        <v>43</v>
      </c>
      <c r="C52" s="69"/>
      <c r="D52" s="70"/>
      <c r="E52" s="70"/>
      <c r="F52" s="70"/>
      <c r="G52" s="71"/>
      <c r="H52" s="31"/>
      <c r="I52" s="14"/>
      <c r="K52" s="14"/>
      <c r="M52" s="14"/>
      <c r="O52" s="15"/>
      <c r="Q52" s="35" t="e">
        <f>+ROUNDDOWN(VLOOKUP(CONCATENATE(I52,K52,M52),'Referencia FIELD'!$D$2:$G$205,2,0)*EXP(-EXP(VLOOKUP(CONCATENATE(I52,K52,M52),'Referencia FIELD'!$D$2:$G$205,3,0)-(VLOOKUP(CONCATENATE(I52,K52,M52),'Referencia FIELD'!$D$2:$G$205,4,0)/0.88*O52))),0)</f>
        <v>#N/A</v>
      </c>
      <c r="R52" s="19"/>
      <c r="S52" s="36" t="e">
        <f>+ROUNDUP(0.88*((VLOOKUP(CONCATENATE(I52,K52,M52),'Referencia FIELD'!$D$2:$G$205,3,0)-LN(LN(VLOOKUP(CONCATENATE(I52,K52,M52),'Referencia FIELD'!$D$2:$G$205,2,0)/800)))/VLOOKUP(CONCATENATE(I52,K52,M52),'Referencia FIELD'!$D$2:$G$205,4,0)),2)</f>
        <v>#N/A</v>
      </c>
      <c r="T52" s="34"/>
      <c r="U52" s="36" t="e">
        <f>+ROUNDUP(0.88*((VLOOKUP(CONCATENATE(I52,K52,M52),'Referencia FIELD'!$D$2:$G$205,3,0)-LN(LN(VLOOKUP(CONCATENATE(I52,K52,M52),'Referencia FIELD'!$D$2:$G$205,2,0)/1000)))/VLOOKUP(CONCATENATE(I52,K52,M52),'Referencia FIELD'!$D$2:$G$205,4,0)),2)</f>
        <v>#N/A</v>
      </c>
      <c r="W52" s="18"/>
      <c r="X52" s="18"/>
    </row>
    <row r="53" spans="1:24" x14ac:dyDescent="0.25">
      <c r="A53" s="18"/>
      <c r="B53" s="18">
        <v>44</v>
      </c>
      <c r="C53" s="69"/>
      <c r="D53" s="70"/>
      <c r="E53" s="70"/>
      <c r="F53" s="70"/>
      <c r="G53" s="71"/>
      <c r="H53" s="31"/>
      <c r="I53" s="14"/>
      <c r="K53" s="14"/>
      <c r="M53" s="14"/>
      <c r="O53" s="15"/>
      <c r="Q53" s="35" t="e">
        <f>+ROUNDDOWN(VLOOKUP(CONCATENATE(I53,K53,M53),'Referencia FIELD'!$D$2:$G$205,2,0)*EXP(-EXP(VLOOKUP(CONCATENATE(I53,K53,M53),'Referencia FIELD'!$D$2:$G$205,3,0)-(VLOOKUP(CONCATENATE(I53,K53,M53),'Referencia FIELD'!$D$2:$G$205,4,0)/0.88*O53))),0)</f>
        <v>#N/A</v>
      </c>
      <c r="R53" s="19"/>
      <c r="S53" s="36" t="e">
        <f>+ROUNDUP(0.88*((VLOOKUP(CONCATENATE(I53,K53,M53),'Referencia FIELD'!$D$2:$G$205,3,0)-LN(LN(VLOOKUP(CONCATENATE(I53,K53,M53),'Referencia FIELD'!$D$2:$G$205,2,0)/800)))/VLOOKUP(CONCATENATE(I53,K53,M53),'Referencia FIELD'!$D$2:$G$205,4,0)),2)</f>
        <v>#N/A</v>
      </c>
      <c r="T53" s="34"/>
      <c r="U53" s="36" t="e">
        <f>+ROUNDUP(0.88*((VLOOKUP(CONCATENATE(I53,K53,M53),'Referencia FIELD'!$D$2:$G$205,3,0)-LN(LN(VLOOKUP(CONCATENATE(I53,K53,M53),'Referencia FIELD'!$D$2:$G$205,2,0)/1000)))/VLOOKUP(CONCATENATE(I53,K53,M53),'Referencia FIELD'!$D$2:$G$205,4,0)),2)</f>
        <v>#N/A</v>
      </c>
      <c r="W53" s="18"/>
      <c r="X53" s="18"/>
    </row>
    <row r="54" spans="1:24" x14ac:dyDescent="0.25">
      <c r="A54" s="18"/>
      <c r="B54" s="18">
        <v>45</v>
      </c>
      <c r="C54" s="69"/>
      <c r="D54" s="70"/>
      <c r="E54" s="70"/>
      <c r="F54" s="70"/>
      <c r="G54" s="71"/>
      <c r="H54" s="31"/>
      <c r="I54" s="14"/>
      <c r="K54" s="14"/>
      <c r="M54" s="14"/>
      <c r="O54" s="15"/>
      <c r="Q54" s="35" t="e">
        <f>+ROUNDDOWN(VLOOKUP(CONCATENATE(I54,K54,M54),'Referencia FIELD'!$D$2:$G$205,2,0)*EXP(-EXP(VLOOKUP(CONCATENATE(I54,K54,M54),'Referencia FIELD'!$D$2:$G$205,3,0)-(VLOOKUP(CONCATENATE(I54,K54,M54),'Referencia FIELD'!$D$2:$G$205,4,0)/0.88*O54))),0)</f>
        <v>#N/A</v>
      </c>
      <c r="R54" s="19"/>
      <c r="S54" s="36" t="e">
        <f>+ROUNDUP(0.88*((VLOOKUP(CONCATENATE(I54,K54,M54),'Referencia FIELD'!$D$2:$G$205,3,0)-LN(LN(VLOOKUP(CONCATENATE(I54,K54,M54),'Referencia FIELD'!$D$2:$G$205,2,0)/800)))/VLOOKUP(CONCATENATE(I54,K54,M54),'Referencia FIELD'!$D$2:$G$205,4,0)),2)</f>
        <v>#N/A</v>
      </c>
      <c r="T54" s="34"/>
      <c r="U54" s="36" t="e">
        <f>+ROUNDUP(0.88*((VLOOKUP(CONCATENATE(I54,K54,M54),'Referencia FIELD'!$D$2:$G$205,3,0)-LN(LN(VLOOKUP(CONCATENATE(I54,K54,M54),'Referencia FIELD'!$D$2:$G$205,2,0)/1000)))/VLOOKUP(CONCATENATE(I54,K54,M54),'Referencia FIELD'!$D$2:$G$205,4,0)),2)</f>
        <v>#N/A</v>
      </c>
      <c r="W54" s="18"/>
      <c r="X54" s="18"/>
    </row>
    <row r="55" spans="1:24" x14ac:dyDescent="0.25">
      <c r="A55" s="18"/>
      <c r="B55" s="18">
        <v>46</v>
      </c>
      <c r="C55" s="69"/>
      <c r="D55" s="70"/>
      <c r="E55" s="70"/>
      <c r="F55" s="70"/>
      <c r="G55" s="71"/>
      <c r="H55" s="31"/>
      <c r="I55" s="14"/>
      <c r="K55" s="14"/>
      <c r="M55" s="14"/>
      <c r="O55" s="15"/>
      <c r="Q55" s="35" t="e">
        <f>+ROUNDDOWN(VLOOKUP(CONCATENATE(I55,K55,M55),'Referencia FIELD'!$D$2:$G$205,2,0)*EXP(-EXP(VLOOKUP(CONCATENATE(I55,K55,M55),'Referencia FIELD'!$D$2:$G$205,3,0)-(VLOOKUP(CONCATENATE(I55,K55,M55),'Referencia FIELD'!$D$2:$G$205,4,0)/0.88*O55))),0)</f>
        <v>#N/A</v>
      </c>
      <c r="R55" s="19"/>
      <c r="S55" s="36" t="e">
        <f>+ROUNDUP(0.88*((VLOOKUP(CONCATENATE(I55,K55,M55),'Referencia FIELD'!$D$2:$G$205,3,0)-LN(LN(VLOOKUP(CONCATENATE(I55,K55,M55),'Referencia FIELD'!$D$2:$G$205,2,0)/800)))/VLOOKUP(CONCATENATE(I55,K55,M55),'Referencia FIELD'!$D$2:$G$205,4,0)),2)</f>
        <v>#N/A</v>
      </c>
      <c r="T55" s="34"/>
      <c r="U55" s="36" t="e">
        <f>+ROUNDUP(0.88*((VLOOKUP(CONCATENATE(I55,K55,M55),'Referencia FIELD'!$D$2:$G$205,3,0)-LN(LN(VLOOKUP(CONCATENATE(I55,K55,M55),'Referencia FIELD'!$D$2:$G$205,2,0)/1000)))/VLOOKUP(CONCATENATE(I55,K55,M55),'Referencia FIELD'!$D$2:$G$205,4,0)),2)</f>
        <v>#N/A</v>
      </c>
      <c r="W55" s="18"/>
      <c r="X55" s="18"/>
    </row>
    <row r="56" spans="1:24" x14ac:dyDescent="0.25">
      <c r="A56" s="18"/>
      <c r="B56" s="18">
        <v>47</v>
      </c>
      <c r="C56" s="69"/>
      <c r="D56" s="70"/>
      <c r="E56" s="70"/>
      <c r="F56" s="70"/>
      <c r="G56" s="71"/>
      <c r="H56" s="31"/>
      <c r="I56" s="14"/>
      <c r="K56" s="14"/>
      <c r="M56" s="14"/>
      <c r="O56" s="15"/>
      <c r="Q56" s="35" t="e">
        <f>+ROUNDDOWN(VLOOKUP(CONCATENATE(I56,K56,M56),'Referencia FIELD'!$D$2:$G$205,2,0)*EXP(-EXP(VLOOKUP(CONCATENATE(I56,K56,M56),'Referencia FIELD'!$D$2:$G$205,3,0)-(VLOOKUP(CONCATENATE(I56,K56,M56),'Referencia FIELD'!$D$2:$G$205,4,0)/0.88*O56))),0)</f>
        <v>#N/A</v>
      </c>
      <c r="R56" s="19"/>
      <c r="S56" s="36" t="e">
        <f>+ROUNDUP(0.88*((VLOOKUP(CONCATENATE(I56,K56,M56),'Referencia FIELD'!$D$2:$G$205,3,0)-LN(LN(VLOOKUP(CONCATENATE(I56,K56,M56),'Referencia FIELD'!$D$2:$G$205,2,0)/800)))/VLOOKUP(CONCATENATE(I56,K56,M56),'Referencia FIELD'!$D$2:$G$205,4,0)),2)</f>
        <v>#N/A</v>
      </c>
      <c r="T56" s="34"/>
      <c r="U56" s="36" t="e">
        <f>+ROUNDUP(0.88*((VLOOKUP(CONCATENATE(I56,K56,M56),'Referencia FIELD'!$D$2:$G$205,3,0)-LN(LN(VLOOKUP(CONCATENATE(I56,K56,M56),'Referencia FIELD'!$D$2:$G$205,2,0)/1000)))/VLOOKUP(CONCATENATE(I56,K56,M56),'Referencia FIELD'!$D$2:$G$205,4,0)),2)</f>
        <v>#N/A</v>
      </c>
      <c r="W56" s="18"/>
      <c r="X56" s="18"/>
    </row>
    <row r="57" spans="1:24" x14ac:dyDescent="0.25">
      <c r="A57" s="18"/>
      <c r="B57" s="18">
        <v>48</v>
      </c>
      <c r="C57" s="69"/>
      <c r="D57" s="70"/>
      <c r="E57" s="70"/>
      <c r="F57" s="70"/>
      <c r="G57" s="71"/>
      <c r="H57" s="31"/>
      <c r="I57" s="14"/>
      <c r="K57" s="14"/>
      <c r="M57" s="14"/>
      <c r="O57" s="15"/>
      <c r="Q57" s="35" t="e">
        <f>+ROUNDDOWN(VLOOKUP(CONCATENATE(I57,K57,M57),'Referencia FIELD'!$D$2:$G$205,2,0)*EXP(-EXP(VLOOKUP(CONCATENATE(I57,K57,M57),'Referencia FIELD'!$D$2:$G$205,3,0)-(VLOOKUP(CONCATENATE(I57,K57,M57),'Referencia FIELD'!$D$2:$G$205,4,0)/0.88*O57))),0)</f>
        <v>#N/A</v>
      </c>
      <c r="R57" s="19"/>
      <c r="S57" s="36" t="e">
        <f>+ROUNDUP(0.88*((VLOOKUP(CONCATENATE(I57,K57,M57),'Referencia FIELD'!$D$2:$G$205,3,0)-LN(LN(VLOOKUP(CONCATENATE(I57,K57,M57),'Referencia FIELD'!$D$2:$G$205,2,0)/800)))/VLOOKUP(CONCATENATE(I57,K57,M57),'Referencia FIELD'!$D$2:$G$205,4,0)),2)</f>
        <v>#N/A</v>
      </c>
      <c r="T57" s="34"/>
      <c r="U57" s="36" t="e">
        <f>+ROUNDUP(0.88*((VLOOKUP(CONCATENATE(I57,K57,M57),'Referencia FIELD'!$D$2:$G$205,3,0)-LN(LN(VLOOKUP(CONCATENATE(I57,K57,M57),'Referencia FIELD'!$D$2:$G$205,2,0)/1000)))/VLOOKUP(CONCATENATE(I57,K57,M57),'Referencia FIELD'!$D$2:$G$205,4,0)),2)</f>
        <v>#N/A</v>
      </c>
      <c r="W57" s="18"/>
      <c r="X57" s="18"/>
    </row>
    <row r="58" spans="1:24" x14ac:dyDescent="0.25">
      <c r="A58" s="18"/>
      <c r="B58" s="18">
        <v>49</v>
      </c>
      <c r="C58" s="69"/>
      <c r="D58" s="70"/>
      <c r="E58" s="70"/>
      <c r="F58" s="70"/>
      <c r="G58" s="71"/>
      <c r="H58" s="31"/>
      <c r="I58" s="14"/>
      <c r="K58" s="14"/>
      <c r="M58" s="14"/>
      <c r="O58" s="15"/>
      <c r="Q58" s="35" t="e">
        <f>+ROUNDDOWN(VLOOKUP(CONCATENATE(I58,K58,M58),'Referencia FIELD'!$D$2:$G$205,2,0)*EXP(-EXP(VLOOKUP(CONCATENATE(I58,K58,M58),'Referencia FIELD'!$D$2:$G$205,3,0)-(VLOOKUP(CONCATENATE(I58,K58,M58),'Referencia FIELD'!$D$2:$G$205,4,0)/0.88*O58))),0)</f>
        <v>#N/A</v>
      </c>
      <c r="R58" s="19"/>
      <c r="S58" s="36" t="e">
        <f>+ROUNDUP(0.88*((VLOOKUP(CONCATENATE(I58,K58,M58),'Referencia FIELD'!$D$2:$G$205,3,0)-LN(LN(VLOOKUP(CONCATENATE(I58,K58,M58),'Referencia FIELD'!$D$2:$G$205,2,0)/800)))/VLOOKUP(CONCATENATE(I58,K58,M58),'Referencia FIELD'!$D$2:$G$205,4,0)),2)</f>
        <v>#N/A</v>
      </c>
      <c r="T58" s="34"/>
      <c r="U58" s="36" t="e">
        <f>+ROUNDUP(0.88*((VLOOKUP(CONCATENATE(I58,K58,M58),'Referencia FIELD'!$D$2:$G$205,3,0)-LN(LN(VLOOKUP(CONCATENATE(I58,K58,M58),'Referencia FIELD'!$D$2:$G$205,2,0)/1000)))/VLOOKUP(CONCATENATE(I58,K58,M58),'Referencia FIELD'!$D$2:$G$205,4,0)),2)</f>
        <v>#N/A</v>
      </c>
      <c r="W58" s="18"/>
      <c r="X58" s="18"/>
    </row>
    <row r="59" spans="1:24" ht="15" thickBot="1" x14ac:dyDescent="0.3">
      <c r="A59" s="18"/>
      <c r="B59" s="18">
        <v>50</v>
      </c>
      <c r="C59" s="72"/>
      <c r="D59" s="73"/>
      <c r="E59" s="73"/>
      <c r="F59" s="73"/>
      <c r="G59" s="74"/>
      <c r="H59" s="31"/>
      <c r="I59" s="16"/>
      <c r="K59" s="16"/>
      <c r="M59" s="16"/>
      <c r="O59" s="17"/>
      <c r="Q59" s="37" t="e">
        <f>+ROUNDDOWN(VLOOKUP(CONCATENATE(I59,K59,M59),'Referencia FIELD'!$D$2:$G$205,2,0)*EXP(-EXP(VLOOKUP(CONCATENATE(I59,K59,M59),'Referencia FIELD'!$D$2:$G$205,3,0)-(VLOOKUP(CONCATENATE(I59,K59,M59),'Referencia FIELD'!$D$2:$G$205,4,0)/0.88*O59))),0)</f>
        <v>#N/A</v>
      </c>
      <c r="R59" s="19"/>
      <c r="S59" s="38" t="e">
        <f>+ROUNDUP(0.88*((VLOOKUP(CONCATENATE(I59,K59,M59),'Referencia FIELD'!$D$2:$G$205,3,0)-LN(LN(VLOOKUP(CONCATENATE(I59,K59,M59),'Referencia FIELD'!$D$2:$G$205,2,0)/800)))/VLOOKUP(CONCATENATE(I59,K59,M59),'Referencia FIELD'!$D$2:$G$205,4,0)),2)</f>
        <v>#N/A</v>
      </c>
      <c r="T59" s="34"/>
      <c r="U59" s="38" t="e">
        <f>+ROUNDUP(0.88*((VLOOKUP(CONCATENATE(I59,K59,M59),'Referencia FIELD'!$D$2:$G$205,3,0)-LN(LN(VLOOKUP(CONCATENATE(I59,K59,M59),'Referencia FIELD'!$D$2:$G$205,2,0)/1000)))/VLOOKUP(CONCATENATE(I59,K59,M59),'Referencia FIELD'!$D$2:$G$205,4,0)),2)</f>
        <v>#N/A</v>
      </c>
      <c r="W59" s="18"/>
      <c r="X59" s="18"/>
    </row>
    <row r="60" spans="1:24" s="18" customFormat="1" x14ac:dyDescent="0.25"/>
    <row r="61" spans="1:24" hidden="1" x14ac:dyDescent="0.25"/>
    <row r="62" spans="1:24" hidden="1" x14ac:dyDescent="0.25"/>
    <row r="63" spans="1:24" hidden="1" x14ac:dyDescent="0.25"/>
    <row r="64" spans="1:2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</sheetData>
  <sheetProtection password="F44C" sheet="1" objects="1" scenarios="1" selectLockedCells="1"/>
  <mergeCells count="55">
    <mergeCell ref="C55:G55"/>
    <mergeCell ref="C56:G56"/>
    <mergeCell ref="C57:G57"/>
    <mergeCell ref="C58:G58"/>
    <mergeCell ref="C59:G59"/>
    <mergeCell ref="C50:G50"/>
    <mergeCell ref="C51:G51"/>
    <mergeCell ref="C52:G52"/>
    <mergeCell ref="C53:G53"/>
    <mergeCell ref="C54:G54"/>
    <mergeCell ref="C45:G45"/>
    <mergeCell ref="C46:G46"/>
    <mergeCell ref="C47:G47"/>
    <mergeCell ref="C48:G48"/>
    <mergeCell ref="C49:G49"/>
    <mergeCell ref="C40:G40"/>
    <mergeCell ref="C41:G41"/>
    <mergeCell ref="C42:G42"/>
    <mergeCell ref="C43:G43"/>
    <mergeCell ref="C44:G44"/>
    <mergeCell ref="C35:G35"/>
    <mergeCell ref="C36:G36"/>
    <mergeCell ref="C37:G37"/>
    <mergeCell ref="C38:G38"/>
    <mergeCell ref="C39:G39"/>
    <mergeCell ref="C30:G30"/>
    <mergeCell ref="C31:G31"/>
    <mergeCell ref="C32:G32"/>
    <mergeCell ref="C33:G33"/>
    <mergeCell ref="C34:G34"/>
    <mergeCell ref="C25:G25"/>
    <mergeCell ref="C26:G26"/>
    <mergeCell ref="C27:G27"/>
    <mergeCell ref="C28:G28"/>
    <mergeCell ref="C29:G29"/>
    <mergeCell ref="C20:G20"/>
    <mergeCell ref="C21:G21"/>
    <mergeCell ref="C22:G22"/>
    <mergeCell ref="C23:G23"/>
    <mergeCell ref="C24:G24"/>
    <mergeCell ref="C15:G15"/>
    <mergeCell ref="C16:G16"/>
    <mergeCell ref="C17:G17"/>
    <mergeCell ref="C18:G18"/>
    <mergeCell ref="C19:G19"/>
    <mergeCell ref="C10:G10"/>
    <mergeCell ref="C11:G11"/>
    <mergeCell ref="C12:G12"/>
    <mergeCell ref="C13:G13"/>
    <mergeCell ref="C14:G14"/>
    <mergeCell ref="G1:K1"/>
    <mergeCell ref="E2:N4"/>
    <mergeCell ref="E5:N6"/>
    <mergeCell ref="P6:V7"/>
    <mergeCell ref="C9:G9"/>
  </mergeCells>
  <conditionalFormatting sqref="Q10:Q59">
    <cfRule type="cellIs" dxfId="9" priority="2" operator="greaterThan">
      <formula>0</formula>
    </cfRule>
  </conditionalFormatting>
  <conditionalFormatting sqref="S10:U59">
    <cfRule type="cellIs" dxfId="8" priority="1" operator="greaterThan">
      <formula>0</formula>
    </cfRule>
  </conditionalFormatting>
  <dataValidations count="2">
    <dataValidation type="list" allowBlank="1" showInputMessage="1" showErrorMessage="1" sqref="M10:N59">
      <formula1>INDIRECT(CONCATENATE(I10,K10))</formula1>
    </dataValidation>
    <dataValidation type="list" allowBlank="1" showInputMessage="1" showErrorMessage="1" sqref="K10:L59">
      <formula1>INDIRECT(I10)</formula1>
    </dataValidation>
  </dataValidations>
  <pageMargins left="0.7" right="0.7" top="0.75" bottom="0.75" header="0.3" footer="0.3"/>
  <pageSetup paperSize="9" orientation="portrait" r:id="rId1"/>
  <ignoredErrors>
    <ignoredError sqref="Q11:Q59 S11:S59 U11:U59 Q10:U10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Pruebas!$C$3:$C$4</xm:f>
          </x14:formula1>
          <xm:sqref>I10:J59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4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33" sqref="C33:G33"/>
    </sheetView>
  </sheetViews>
  <sheetFormatPr baseColWidth="10" defaultColWidth="0" defaultRowHeight="14.25" customHeight="1" zeroHeight="1" x14ac:dyDescent="0.25"/>
  <cols>
    <col min="1" max="1" width="1.28515625" style="20" customWidth="1"/>
    <col min="2" max="2" width="3.85546875" style="20" customWidth="1"/>
    <col min="3" max="7" width="10.85546875" style="20" customWidth="1"/>
    <col min="8" max="8" width="3.28515625" style="18" customWidth="1"/>
    <col min="9" max="9" width="13.42578125" style="20" customWidth="1"/>
    <col min="10" max="10" width="2.42578125" style="18" customWidth="1"/>
    <col min="11" max="11" width="13.42578125" style="20" customWidth="1"/>
    <col min="12" max="12" width="3" style="18" customWidth="1"/>
    <col min="13" max="13" width="11.42578125" style="20" customWidth="1"/>
    <col min="14" max="14" width="3.140625" style="18" customWidth="1"/>
    <col min="15" max="15" width="12" style="20" customWidth="1"/>
    <col min="16" max="16" width="2.5703125" style="18" customWidth="1"/>
    <col min="17" max="17" width="12.140625" style="20" customWidth="1"/>
    <col min="18" max="18" width="2.5703125" style="18" customWidth="1"/>
    <col min="19" max="19" width="8.42578125" style="20" customWidth="1"/>
    <col min="20" max="20" width="0.85546875" style="18" customWidth="1"/>
    <col min="21" max="21" width="8.28515625" style="20" customWidth="1"/>
    <col min="22" max="22" width="0.7109375" style="18" customWidth="1"/>
    <col min="23" max="24" width="2.28515625" style="20" customWidth="1"/>
    <col min="25" max="25" width="0" style="20" hidden="1" customWidth="1"/>
    <col min="26" max="16384" width="11.42578125" style="20" hidden="1"/>
  </cols>
  <sheetData>
    <row r="1" spans="1:24" ht="15" thickBot="1" x14ac:dyDescent="0.3">
      <c r="A1" s="18"/>
      <c r="B1" s="18"/>
      <c r="C1" s="18"/>
      <c r="D1" s="18"/>
      <c r="E1" s="18"/>
      <c r="F1" s="18"/>
      <c r="G1" s="65"/>
      <c r="H1" s="65"/>
      <c r="I1" s="65"/>
      <c r="J1" s="65"/>
      <c r="K1" s="65"/>
      <c r="M1" s="18"/>
      <c r="O1" s="18"/>
      <c r="Q1" s="18"/>
      <c r="S1" s="19"/>
      <c r="T1" s="19"/>
      <c r="U1" s="18"/>
      <c r="W1" s="18"/>
      <c r="X1" s="18"/>
    </row>
    <row r="2" spans="1:24" ht="14.25" customHeight="1" thickTop="1" x14ac:dyDescent="0.25">
      <c r="A2" s="18"/>
      <c r="B2" s="18"/>
      <c r="C2" s="18"/>
      <c r="D2" s="18"/>
      <c r="E2" s="59" t="s">
        <v>69</v>
      </c>
      <c r="F2" s="60"/>
      <c r="G2" s="60"/>
      <c r="H2" s="60"/>
      <c r="I2" s="60"/>
      <c r="J2" s="60"/>
      <c r="K2" s="60"/>
      <c r="L2" s="60"/>
      <c r="M2" s="60"/>
      <c r="N2" s="61"/>
      <c r="O2" s="18"/>
      <c r="P2" s="21" t="s">
        <v>70</v>
      </c>
      <c r="Q2" s="22"/>
      <c r="R2" s="22"/>
      <c r="S2" s="22"/>
      <c r="T2" s="22"/>
      <c r="U2" s="22"/>
      <c r="V2" s="23"/>
      <c r="W2" s="18"/>
      <c r="X2" s="18"/>
    </row>
    <row r="3" spans="1:24" ht="14.25" customHeight="1" x14ac:dyDescent="0.25">
      <c r="A3" s="18"/>
      <c r="B3" s="18"/>
      <c r="C3" s="18"/>
      <c r="D3" s="18"/>
      <c r="E3" s="62"/>
      <c r="F3" s="63"/>
      <c r="G3" s="63"/>
      <c r="H3" s="63"/>
      <c r="I3" s="63"/>
      <c r="J3" s="63"/>
      <c r="K3" s="63"/>
      <c r="L3" s="63"/>
      <c r="M3" s="63"/>
      <c r="N3" s="64"/>
      <c r="O3" s="18"/>
      <c r="P3" s="24" t="s">
        <v>71</v>
      </c>
      <c r="Q3" s="25"/>
      <c r="R3" s="25"/>
      <c r="S3" s="25"/>
      <c r="T3" s="25"/>
      <c r="U3" s="25"/>
      <c r="V3" s="26"/>
      <c r="W3" s="18"/>
      <c r="X3" s="18"/>
    </row>
    <row r="4" spans="1:24" ht="14.25" customHeight="1" x14ac:dyDescent="0.25">
      <c r="A4" s="18"/>
      <c r="B4" s="18"/>
      <c r="C4" s="18"/>
      <c r="D4" s="18"/>
      <c r="E4" s="62"/>
      <c r="F4" s="63"/>
      <c r="G4" s="63"/>
      <c r="H4" s="63"/>
      <c r="I4" s="63"/>
      <c r="J4" s="63"/>
      <c r="K4" s="63"/>
      <c r="L4" s="63"/>
      <c r="M4" s="63"/>
      <c r="N4" s="64"/>
      <c r="O4" s="18"/>
      <c r="P4" s="24" t="s">
        <v>72</v>
      </c>
      <c r="Q4" s="25"/>
      <c r="R4" s="25"/>
      <c r="S4" s="25"/>
      <c r="T4" s="25"/>
      <c r="U4" s="25"/>
      <c r="V4" s="26"/>
      <c r="W4" s="18"/>
      <c r="X4" s="18"/>
    </row>
    <row r="5" spans="1:24" ht="14.25" customHeight="1" x14ac:dyDescent="0.25">
      <c r="A5" s="18"/>
      <c r="B5" s="18"/>
      <c r="C5" s="18"/>
      <c r="D5" s="18"/>
      <c r="E5" s="52" t="s">
        <v>81</v>
      </c>
      <c r="F5" s="53"/>
      <c r="G5" s="53"/>
      <c r="H5" s="53"/>
      <c r="I5" s="53"/>
      <c r="J5" s="53"/>
      <c r="K5" s="53"/>
      <c r="L5" s="53"/>
      <c r="M5" s="53"/>
      <c r="N5" s="54"/>
      <c r="O5" s="18"/>
      <c r="P5" s="24" t="s">
        <v>73</v>
      </c>
      <c r="Q5" s="25"/>
      <c r="R5" s="25"/>
      <c r="S5" s="25"/>
      <c r="T5" s="25"/>
      <c r="U5" s="25"/>
      <c r="V5" s="26"/>
      <c r="W5" s="18"/>
      <c r="X5" s="18"/>
    </row>
    <row r="6" spans="1:24" ht="14.25" customHeight="1" thickBot="1" x14ac:dyDescent="0.3">
      <c r="A6" s="18"/>
      <c r="B6" s="18"/>
      <c r="C6" s="18"/>
      <c r="D6" s="18"/>
      <c r="E6" s="55"/>
      <c r="F6" s="56"/>
      <c r="G6" s="56"/>
      <c r="H6" s="56"/>
      <c r="I6" s="56"/>
      <c r="J6" s="56"/>
      <c r="K6" s="56"/>
      <c r="L6" s="56"/>
      <c r="M6" s="56"/>
      <c r="N6" s="57"/>
      <c r="O6" s="18"/>
      <c r="P6" s="46" t="s">
        <v>77</v>
      </c>
      <c r="Q6" s="47"/>
      <c r="R6" s="47"/>
      <c r="S6" s="47"/>
      <c r="T6" s="47"/>
      <c r="U6" s="47"/>
      <c r="V6" s="48"/>
      <c r="W6" s="18"/>
      <c r="X6" s="18"/>
    </row>
    <row r="7" spans="1:24" s="18" customFormat="1" ht="14.25" customHeight="1" thickTop="1" thickBot="1" x14ac:dyDescent="0.3">
      <c r="E7" s="27" t="s">
        <v>74</v>
      </c>
      <c r="G7" s="28"/>
      <c r="H7" s="28"/>
      <c r="I7" s="28"/>
      <c r="J7" s="28"/>
      <c r="K7" s="44" t="s">
        <v>76</v>
      </c>
      <c r="N7" s="29"/>
      <c r="P7" s="49"/>
      <c r="Q7" s="50"/>
      <c r="R7" s="50"/>
      <c r="S7" s="50"/>
      <c r="T7" s="50"/>
      <c r="U7" s="50"/>
      <c r="V7" s="51"/>
    </row>
    <row r="8" spans="1:24" ht="10.5" customHeight="1" thickTop="1" x14ac:dyDescent="0.25">
      <c r="A8" s="18"/>
      <c r="B8" s="18"/>
      <c r="C8" s="18"/>
      <c r="D8" s="18"/>
      <c r="E8" s="18"/>
      <c r="F8" s="18"/>
      <c r="G8" s="18"/>
      <c r="I8" s="18"/>
      <c r="K8" s="18"/>
      <c r="M8" s="18"/>
      <c r="O8" s="18"/>
      <c r="Q8" s="18"/>
      <c r="S8" s="18"/>
      <c r="U8" s="18"/>
      <c r="W8" s="18"/>
      <c r="X8" s="18"/>
    </row>
    <row r="9" spans="1:24" ht="15" thickBot="1" x14ac:dyDescent="0.3">
      <c r="A9" s="18"/>
      <c r="B9" s="18"/>
      <c r="C9" s="58" t="s">
        <v>56</v>
      </c>
      <c r="D9" s="58"/>
      <c r="E9" s="58"/>
      <c r="F9" s="58"/>
      <c r="G9" s="58"/>
      <c r="H9" s="30"/>
      <c r="I9" s="30" t="s">
        <v>62</v>
      </c>
      <c r="J9" s="30"/>
      <c r="K9" s="30" t="s">
        <v>55</v>
      </c>
      <c r="L9" s="30"/>
      <c r="M9" s="30" t="s">
        <v>54</v>
      </c>
      <c r="N9" s="30"/>
      <c r="O9" s="30" t="s">
        <v>66</v>
      </c>
      <c r="P9" s="30"/>
      <c r="Q9" s="30" t="s">
        <v>78</v>
      </c>
      <c r="R9" s="30"/>
      <c r="S9" s="81" t="s">
        <v>68</v>
      </c>
      <c r="T9" s="81"/>
      <c r="U9" s="81"/>
      <c r="V9" s="30"/>
      <c r="W9" s="18"/>
      <c r="X9" s="18"/>
    </row>
    <row r="10" spans="1:24" ht="15" customHeight="1" x14ac:dyDescent="0.25">
      <c r="A10" s="18"/>
      <c r="B10" s="18">
        <v>1</v>
      </c>
      <c r="C10" s="66"/>
      <c r="D10" s="67"/>
      <c r="E10" s="67"/>
      <c r="F10" s="67"/>
      <c r="G10" s="68"/>
      <c r="H10" s="31"/>
      <c r="I10" s="12"/>
      <c r="K10" s="12"/>
      <c r="M10" s="12"/>
      <c r="O10" s="13"/>
      <c r="Q10" s="40" t="e">
        <f>+ROUNDUP(0.88*((VLOOKUP(CONCATENATE(I10,K10,M10),'Referencia FIELD'!$D$2:$G$205,3,0)-LN(LN(VLOOKUP(CONCATENATE(I10,K10,M10),'Referencia FIELD'!$D$2:$G$205,2,0)/O10))))/VLOOKUP(CONCATENATE(I10,K10,M10),'Referencia FIELD'!$D$2:$G$205,4,0),2)</f>
        <v>#N/A</v>
      </c>
      <c r="R10" s="19"/>
      <c r="S10" s="75" t="e">
        <f>+ROUNDUP(0.88*((VLOOKUP(CONCATENATE(I10,K10,M10),'Referencia FIELD'!$D$2:$G$205,3,0)-LN(LN(VLOOKUP(CONCATENATE(I10,K10,M10),'Referencia FIELD'!$D$2:$G$205,2,0)/1000))))/VLOOKUP(CONCATENATE(I10,K10,M10),'Referencia FIELD'!$D$2:$G$205,4,0),2)</f>
        <v>#N/A</v>
      </c>
      <c r="T10" s="76"/>
      <c r="U10" s="77"/>
      <c r="W10" s="18"/>
      <c r="X10" s="18"/>
    </row>
    <row r="11" spans="1:24" x14ac:dyDescent="0.25">
      <c r="A11" s="18"/>
      <c r="B11" s="18">
        <v>2</v>
      </c>
      <c r="C11" s="69"/>
      <c r="D11" s="70"/>
      <c r="E11" s="70"/>
      <c r="F11" s="70"/>
      <c r="G11" s="71"/>
      <c r="H11" s="31"/>
      <c r="I11" s="14"/>
      <c r="K11" s="14"/>
      <c r="M11" s="14"/>
      <c r="O11" s="15"/>
      <c r="Q11" s="41" t="e">
        <f>+ROUNDUP(0.88*((VLOOKUP(CONCATENATE(I11,K11,M11),'Referencia FIELD'!$D$2:$G$205,3,0)-LN(LN(VLOOKUP(CONCATENATE(I11,K11,M11),'Referencia FIELD'!$D$2:$G$205,2,0)/O11))))/VLOOKUP(CONCATENATE(I11,K11,M11),'Referencia FIELD'!$D$2:$G$205,4,0),2)</f>
        <v>#N/A</v>
      </c>
      <c r="R11" s="19"/>
      <c r="S11" s="78" t="e">
        <f>+ROUNDUP(0.88*((VLOOKUP(CONCATENATE(I11,K11,M11),'Referencia FIELD'!$D$2:$G$205,3,0)-LN(LN(VLOOKUP(CONCATENATE(I11,K11,M11),'Referencia FIELD'!$D$2:$G$205,2,0)/1000))))/VLOOKUP(CONCATENATE(I11,K11,M11),'Referencia FIELD'!$D$2:$G$205,4,0),2)</f>
        <v>#N/A</v>
      </c>
      <c r="T11" s="79"/>
      <c r="U11" s="80"/>
      <c r="W11" s="18"/>
      <c r="X11" s="18"/>
    </row>
    <row r="12" spans="1:24" x14ac:dyDescent="0.25">
      <c r="A12" s="18"/>
      <c r="B12" s="18">
        <v>3</v>
      </c>
      <c r="C12" s="69"/>
      <c r="D12" s="70"/>
      <c r="E12" s="70"/>
      <c r="F12" s="70"/>
      <c r="G12" s="71"/>
      <c r="H12" s="31"/>
      <c r="I12" s="14"/>
      <c r="K12" s="14"/>
      <c r="M12" s="14"/>
      <c r="O12" s="15"/>
      <c r="Q12" s="41" t="e">
        <f>+ROUNDUP(0.88*((VLOOKUP(CONCATENATE(I12,K12,M12),'Referencia FIELD'!$D$2:$G$205,3,0)-LN(LN(VLOOKUP(CONCATENATE(I12,K12,M12),'Referencia FIELD'!$D$2:$G$205,2,0)/O12))))/VLOOKUP(CONCATENATE(I12,K12,M12),'Referencia FIELD'!$D$2:$G$205,4,0),2)</f>
        <v>#N/A</v>
      </c>
      <c r="R12" s="19"/>
      <c r="S12" s="78" t="e">
        <f>+ROUNDUP(0.88*((VLOOKUP(CONCATENATE(I12,K12,M12),'Referencia FIELD'!$D$2:$G$205,3,0)-LN(LN(VLOOKUP(CONCATENATE(I12,K12,M12),'Referencia FIELD'!$D$2:$G$205,2,0)/1000))))/VLOOKUP(CONCATENATE(I12,K12,M12),'Referencia FIELD'!$D$2:$G$205,4,0),2)</f>
        <v>#N/A</v>
      </c>
      <c r="T12" s="79"/>
      <c r="U12" s="80"/>
      <c r="W12" s="18"/>
      <c r="X12" s="18"/>
    </row>
    <row r="13" spans="1:24" x14ac:dyDescent="0.25">
      <c r="A13" s="18"/>
      <c r="B13" s="18">
        <v>4</v>
      </c>
      <c r="C13" s="69"/>
      <c r="D13" s="70"/>
      <c r="E13" s="70"/>
      <c r="F13" s="70"/>
      <c r="G13" s="71"/>
      <c r="H13" s="31"/>
      <c r="I13" s="14"/>
      <c r="K13" s="14"/>
      <c r="M13" s="14"/>
      <c r="O13" s="15"/>
      <c r="Q13" s="41" t="e">
        <f>+ROUNDUP(0.88*((VLOOKUP(CONCATENATE(I13,K13,M13),'Referencia FIELD'!$D$2:$G$205,3,0)-LN(LN(VLOOKUP(CONCATENATE(I13,K13,M13),'Referencia FIELD'!$D$2:$G$205,2,0)/O13))))/VLOOKUP(CONCATENATE(I13,K13,M13),'Referencia FIELD'!$D$2:$G$205,4,0),2)</f>
        <v>#N/A</v>
      </c>
      <c r="R13" s="19"/>
      <c r="S13" s="78" t="e">
        <f>+ROUNDUP(0.88*((VLOOKUP(CONCATENATE(I13,K13,M13),'Referencia FIELD'!$D$2:$G$205,3,0)-LN(LN(VLOOKUP(CONCATENATE(I13,K13,M13),'Referencia FIELD'!$D$2:$G$205,2,0)/1000))))/VLOOKUP(CONCATENATE(I13,K13,M13),'Referencia FIELD'!$D$2:$G$205,4,0),2)</f>
        <v>#N/A</v>
      </c>
      <c r="T13" s="79"/>
      <c r="U13" s="80"/>
      <c r="W13" s="18"/>
      <c r="X13" s="18"/>
    </row>
    <row r="14" spans="1:24" x14ac:dyDescent="0.25">
      <c r="A14" s="18"/>
      <c r="B14" s="18">
        <v>5</v>
      </c>
      <c r="C14" s="69"/>
      <c r="D14" s="70"/>
      <c r="E14" s="70"/>
      <c r="F14" s="70"/>
      <c r="G14" s="71"/>
      <c r="H14" s="31"/>
      <c r="I14" s="14"/>
      <c r="K14" s="14"/>
      <c r="M14" s="14"/>
      <c r="O14" s="15"/>
      <c r="Q14" s="41" t="e">
        <f>+ROUNDUP(0.88*((VLOOKUP(CONCATENATE(I14,K14,M14),'Referencia FIELD'!$D$2:$G$205,3,0)-LN(LN(VLOOKUP(CONCATENATE(I14,K14,M14),'Referencia FIELD'!$D$2:$G$205,2,0)/O14))))/VLOOKUP(CONCATENATE(I14,K14,M14),'Referencia FIELD'!$D$2:$G$205,4,0),2)</f>
        <v>#N/A</v>
      </c>
      <c r="R14" s="19"/>
      <c r="S14" s="78" t="e">
        <f>+ROUNDUP(0.88*((VLOOKUP(CONCATENATE(I14,K14,M14),'Referencia FIELD'!$D$2:$G$205,3,0)-LN(LN(VLOOKUP(CONCATENATE(I14,K14,M14),'Referencia FIELD'!$D$2:$G$205,2,0)/1000))))/VLOOKUP(CONCATENATE(I14,K14,M14),'Referencia FIELD'!$D$2:$G$205,4,0),2)</f>
        <v>#N/A</v>
      </c>
      <c r="T14" s="79"/>
      <c r="U14" s="80"/>
      <c r="W14" s="18"/>
      <c r="X14" s="18"/>
    </row>
    <row r="15" spans="1:24" x14ac:dyDescent="0.25">
      <c r="A15" s="18"/>
      <c r="B15" s="18">
        <v>6</v>
      </c>
      <c r="C15" s="69"/>
      <c r="D15" s="70"/>
      <c r="E15" s="70"/>
      <c r="F15" s="70"/>
      <c r="G15" s="71"/>
      <c r="H15" s="31"/>
      <c r="I15" s="14"/>
      <c r="K15" s="14"/>
      <c r="M15" s="14"/>
      <c r="O15" s="15"/>
      <c r="Q15" s="41" t="e">
        <f>+ROUNDUP(0.88*((VLOOKUP(CONCATENATE(I15,K15,M15),'Referencia FIELD'!$D$2:$G$205,3,0)-LN(LN(VLOOKUP(CONCATENATE(I15,K15,M15),'Referencia FIELD'!$D$2:$G$205,2,0)/O15))))/VLOOKUP(CONCATENATE(I15,K15,M15),'Referencia FIELD'!$D$2:$G$205,4,0),2)</f>
        <v>#N/A</v>
      </c>
      <c r="R15" s="19"/>
      <c r="S15" s="78" t="e">
        <f>+ROUNDUP(0.88*((VLOOKUP(CONCATENATE(I15,K15,M15),'Referencia FIELD'!$D$2:$G$205,3,0)-LN(LN(VLOOKUP(CONCATENATE(I15,K15,M15),'Referencia FIELD'!$D$2:$G$205,2,0)/1000))))/VLOOKUP(CONCATENATE(I15,K15,M15),'Referencia FIELD'!$D$2:$G$205,4,0),2)</f>
        <v>#N/A</v>
      </c>
      <c r="T15" s="79"/>
      <c r="U15" s="80"/>
      <c r="W15" s="18"/>
      <c r="X15" s="18"/>
    </row>
    <row r="16" spans="1:24" x14ac:dyDescent="0.25">
      <c r="A16" s="18"/>
      <c r="B16" s="18">
        <v>7</v>
      </c>
      <c r="C16" s="69"/>
      <c r="D16" s="70"/>
      <c r="E16" s="70"/>
      <c r="F16" s="70"/>
      <c r="G16" s="71"/>
      <c r="H16" s="31"/>
      <c r="I16" s="14"/>
      <c r="K16" s="14"/>
      <c r="M16" s="14"/>
      <c r="O16" s="15"/>
      <c r="Q16" s="41" t="e">
        <f>+ROUNDUP(0.88*((VLOOKUP(CONCATENATE(I16,K16,M16),'Referencia FIELD'!$D$2:$G$205,3,0)-LN(LN(VLOOKUP(CONCATENATE(I16,K16,M16),'Referencia FIELD'!$D$2:$G$205,2,0)/O16))))/VLOOKUP(CONCATENATE(I16,K16,M16),'Referencia FIELD'!$D$2:$G$205,4,0),2)</f>
        <v>#N/A</v>
      </c>
      <c r="R16" s="19"/>
      <c r="S16" s="78" t="e">
        <f>+ROUNDUP(0.88*((VLOOKUP(CONCATENATE(I16,K16,M16),'Referencia FIELD'!$D$2:$G$205,3,0)-LN(LN(VLOOKUP(CONCATENATE(I16,K16,M16),'Referencia FIELD'!$D$2:$G$205,2,0)/1000))))/VLOOKUP(CONCATENATE(I16,K16,M16),'Referencia FIELD'!$D$2:$G$205,4,0),2)</f>
        <v>#N/A</v>
      </c>
      <c r="T16" s="79"/>
      <c r="U16" s="80"/>
      <c r="W16" s="18"/>
      <c r="X16" s="18"/>
    </row>
    <row r="17" spans="1:24" x14ac:dyDescent="0.25">
      <c r="A17" s="18"/>
      <c r="B17" s="18">
        <v>8</v>
      </c>
      <c r="C17" s="69"/>
      <c r="D17" s="70"/>
      <c r="E17" s="70"/>
      <c r="F17" s="70"/>
      <c r="G17" s="71"/>
      <c r="H17" s="31"/>
      <c r="I17" s="14"/>
      <c r="K17" s="14"/>
      <c r="M17" s="14"/>
      <c r="O17" s="15"/>
      <c r="Q17" s="41" t="e">
        <f>+ROUNDUP(0.88*((VLOOKUP(CONCATENATE(I17,K17,M17),'Referencia FIELD'!$D$2:$G$205,3,0)-LN(LN(VLOOKUP(CONCATENATE(I17,K17,M17),'Referencia FIELD'!$D$2:$G$205,2,0)/O17))))/VLOOKUP(CONCATENATE(I17,K17,M17),'Referencia FIELD'!$D$2:$G$205,4,0),2)</f>
        <v>#N/A</v>
      </c>
      <c r="R17" s="19"/>
      <c r="S17" s="78" t="e">
        <f>+ROUNDUP(0.88*((VLOOKUP(CONCATENATE(I17,K17,M17),'Referencia FIELD'!$D$2:$G$205,3,0)-LN(LN(VLOOKUP(CONCATENATE(I17,K17,M17),'Referencia FIELD'!$D$2:$G$205,2,0)/1000))))/VLOOKUP(CONCATENATE(I17,K17,M17),'Referencia FIELD'!$D$2:$G$205,4,0),2)</f>
        <v>#N/A</v>
      </c>
      <c r="T17" s="79"/>
      <c r="U17" s="80"/>
      <c r="W17" s="18"/>
      <c r="X17" s="18"/>
    </row>
    <row r="18" spans="1:24" x14ac:dyDescent="0.25">
      <c r="A18" s="18"/>
      <c r="B18" s="18">
        <v>9</v>
      </c>
      <c r="C18" s="69"/>
      <c r="D18" s="70"/>
      <c r="E18" s="70"/>
      <c r="F18" s="70"/>
      <c r="G18" s="71"/>
      <c r="H18" s="31"/>
      <c r="I18" s="14"/>
      <c r="K18" s="14"/>
      <c r="M18" s="14"/>
      <c r="O18" s="15"/>
      <c r="Q18" s="41" t="e">
        <f>+ROUNDUP(0.88*((VLOOKUP(CONCATENATE(I18,K18,M18),'Referencia FIELD'!$D$2:$G$205,3,0)-LN(LN(VLOOKUP(CONCATENATE(I18,K18,M18),'Referencia FIELD'!$D$2:$G$205,2,0)/O18))))/VLOOKUP(CONCATENATE(I18,K18,M18),'Referencia FIELD'!$D$2:$G$205,4,0),2)</f>
        <v>#N/A</v>
      </c>
      <c r="R18" s="19"/>
      <c r="S18" s="78" t="e">
        <f>+ROUNDUP(0.88*((VLOOKUP(CONCATENATE(I18,K18,M18),'Referencia FIELD'!$D$2:$G$205,3,0)-LN(LN(VLOOKUP(CONCATENATE(I18,K18,M18),'Referencia FIELD'!$D$2:$G$205,2,0)/1000))))/VLOOKUP(CONCATENATE(I18,K18,M18),'Referencia FIELD'!$D$2:$G$205,4,0),2)</f>
        <v>#N/A</v>
      </c>
      <c r="T18" s="79"/>
      <c r="U18" s="80"/>
      <c r="W18" s="18"/>
      <c r="X18" s="18"/>
    </row>
    <row r="19" spans="1:24" x14ac:dyDescent="0.25">
      <c r="A19" s="18"/>
      <c r="B19" s="18">
        <v>10</v>
      </c>
      <c r="C19" s="69"/>
      <c r="D19" s="70"/>
      <c r="E19" s="70"/>
      <c r="F19" s="70"/>
      <c r="G19" s="71"/>
      <c r="H19" s="31"/>
      <c r="I19" s="14"/>
      <c r="K19" s="14"/>
      <c r="M19" s="14"/>
      <c r="O19" s="15"/>
      <c r="Q19" s="41" t="e">
        <f>+ROUNDUP(0.88*((VLOOKUP(CONCATENATE(I19,K19,M19),'Referencia FIELD'!$D$2:$G$205,3,0)-LN(LN(VLOOKUP(CONCATENATE(I19,K19,M19),'Referencia FIELD'!$D$2:$G$205,2,0)/O19))))/VLOOKUP(CONCATENATE(I19,K19,M19),'Referencia FIELD'!$D$2:$G$205,4,0),2)</f>
        <v>#N/A</v>
      </c>
      <c r="R19" s="19"/>
      <c r="S19" s="78" t="e">
        <f>+ROUNDUP(0.88*((VLOOKUP(CONCATENATE(I19,K19,M19),'Referencia FIELD'!$D$2:$G$205,3,0)-LN(LN(VLOOKUP(CONCATENATE(I19,K19,M19),'Referencia FIELD'!$D$2:$G$205,2,0)/1000))))/VLOOKUP(CONCATENATE(I19,K19,M19),'Referencia FIELD'!$D$2:$G$205,4,0),2)</f>
        <v>#N/A</v>
      </c>
      <c r="T19" s="79"/>
      <c r="U19" s="80"/>
      <c r="W19" s="18"/>
      <c r="X19" s="18"/>
    </row>
    <row r="20" spans="1:24" x14ac:dyDescent="0.25">
      <c r="A20" s="18"/>
      <c r="B20" s="18">
        <v>11</v>
      </c>
      <c r="C20" s="69"/>
      <c r="D20" s="70"/>
      <c r="E20" s="70"/>
      <c r="F20" s="70"/>
      <c r="G20" s="71"/>
      <c r="H20" s="31"/>
      <c r="I20" s="14"/>
      <c r="K20" s="14"/>
      <c r="M20" s="14"/>
      <c r="O20" s="15"/>
      <c r="Q20" s="41" t="e">
        <f>+ROUNDUP(0.88*((VLOOKUP(CONCATENATE(I20,K20,M20),'Referencia FIELD'!$D$2:$G$205,3,0)-LN(LN(VLOOKUP(CONCATENATE(I20,K20,M20),'Referencia FIELD'!$D$2:$G$205,2,0)/O20))))/VLOOKUP(CONCATENATE(I20,K20,M20),'Referencia FIELD'!$D$2:$G$205,4,0),2)</f>
        <v>#N/A</v>
      </c>
      <c r="R20" s="19"/>
      <c r="S20" s="78" t="e">
        <f>+ROUNDUP(0.88*((VLOOKUP(CONCATENATE(I20,K20,M20),'Referencia FIELD'!$D$2:$G$205,3,0)-LN(LN(VLOOKUP(CONCATENATE(I20,K20,M20),'Referencia FIELD'!$D$2:$G$205,2,0)/1000))))/VLOOKUP(CONCATENATE(I20,K20,M20),'Referencia FIELD'!$D$2:$G$205,4,0),2)</f>
        <v>#N/A</v>
      </c>
      <c r="T20" s="79"/>
      <c r="U20" s="80"/>
      <c r="W20" s="18"/>
      <c r="X20" s="18"/>
    </row>
    <row r="21" spans="1:24" x14ac:dyDescent="0.25">
      <c r="A21" s="18"/>
      <c r="B21" s="18">
        <v>12</v>
      </c>
      <c r="C21" s="69"/>
      <c r="D21" s="70"/>
      <c r="E21" s="70"/>
      <c r="F21" s="70"/>
      <c r="G21" s="71"/>
      <c r="H21" s="31"/>
      <c r="I21" s="14"/>
      <c r="K21" s="14"/>
      <c r="M21" s="14"/>
      <c r="O21" s="15"/>
      <c r="Q21" s="41" t="e">
        <f>+ROUNDUP(0.88*((VLOOKUP(CONCATENATE(I21,K21,M21),'Referencia FIELD'!$D$2:$G$205,3,0)-LN(LN(VLOOKUP(CONCATENATE(I21,K21,M21),'Referencia FIELD'!$D$2:$G$205,2,0)/O21))))/VLOOKUP(CONCATENATE(I21,K21,M21),'Referencia FIELD'!$D$2:$G$205,4,0),2)</f>
        <v>#N/A</v>
      </c>
      <c r="R21" s="19"/>
      <c r="S21" s="78" t="e">
        <f>+ROUNDUP(0.88*((VLOOKUP(CONCATENATE(I21,K21,M21),'Referencia FIELD'!$D$2:$G$205,3,0)-LN(LN(VLOOKUP(CONCATENATE(I21,K21,M21),'Referencia FIELD'!$D$2:$G$205,2,0)/1000))))/VLOOKUP(CONCATENATE(I21,K21,M21),'Referencia FIELD'!$D$2:$G$205,4,0),2)</f>
        <v>#N/A</v>
      </c>
      <c r="T21" s="79"/>
      <c r="U21" s="80"/>
      <c r="W21" s="18"/>
      <c r="X21" s="18"/>
    </row>
    <row r="22" spans="1:24" x14ac:dyDescent="0.25">
      <c r="A22" s="18"/>
      <c r="B22" s="18">
        <v>13</v>
      </c>
      <c r="C22" s="69"/>
      <c r="D22" s="70"/>
      <c r="E22" s="70"/>
      <c r="F22" s="70"/>
      <c r="G22" s="71"/>
      <c r="H22" s="31"/>
      <c r="I22" s="14"/>
      <c r="K22" s="14"/>
      <c r="M22" s="14"/>
      <c r="O22" s="15"/>
      <c r="Q22" s="41" t="e">
        <f>+ROUNDUP(0.88*((VLOOKUP(CONCATENATE(I22,K22,M22),'Referencia FIELD'!$D$2:$G$205,3,0)-LN(LN(VLOOKUP(CONCATENATE(I22,K22,M22),'Referencia FIELD'!$D$2:$G$205,2,0)/O22))))/VLOOKUP(CONCATENATE(I22,K22,M22),'Referencia FIELD'!$D$2:$G$205,4,0),2)</f>
        <v>#N/A</v>
      </c>
      <c r="R22" s="19"/>
      <c r="S22" s="78" t="e">
        <f>+ROUNDUP(0.88*((VLOOKUP(CONCATENATE(I22,K22,M22),'Referencia FIELD'!$D$2:$G$205,3,0)-LN(LN(VLOOKUP(CONCATENATE(I22,K22,M22),'Referencia FIELD'!$D$2:$G$205,2,0)/1000))))/VLOOKUP(CONCATENATE(I22,K22,M22),'Referencia FIELD'!$D$2:$G$205,4,0),2)</f>
        <v>#N/A</v>
      </c>
      <c r="T22" s="79"/>
      <c r="U22" s="80"/>
      <c r="W22" s="18"/>
      <c r="X22" s="18"/>
    </row>
    <row r="23" spans="1:24" x14ac:dyDescent="0.25">
      <c r="A23" s="18"/>
      <c r="B23" s="18">
        <v>14</v>
      </c>
      <c r="C23" s="69"/>
      <c r="D23" s="70"/>
      <c r="E23" s="70"/>
      <c r="F23" s="70"/>
      <c r="G23" s="71"/>
      <c r="H23" s="31"/>
      <c r="I23" s="14"/>
      <c r="K23" s="14"/>
      <c r="M23" s="14"/>
      <c r="O23" s="15"/>
      <c r="Q23" s="41" t="e">
        <f>+ROUNDUP(0.88*((VLOOKUP(CONCATENATE(I23,K23,M23),'Referencia FIELD'!$D$2:$G$205,3,0)-LN(LN(VLOOKUP(CONCATENATE(I23,K23,M23),'Referencia FIELD'!$D$2:$G$205,2,0)/O23))))/VLOOKUP(CONCATENATE(I23,K23,M23),'Referencia FIELD'!$D$2:$G$205,4,0),2)</f>
        <v>#N/A</v>
      </c>
      <c r="R23" s="19"/>
      <c r="S23" s="78" t="e">
        <f>+ROUNDUP(0.88*((VLOOKUP(CONCATENATE(I23,K23,M23),'Referencia FIELD'!$D$2:$G$205,3,0)-LN(LN(VLOOKUP(CONCATENATE(I23,K23,M23),'Referencia FIELD'!$D$2:$G$205,2,0)/1000))))/VLOOKUP(CONCATENATE(I23,K23,M23),'Referencia FIELD'!$D$2:$G$205,4,0),2)</f>
        <v>#N/A</v>
      </c>
      <c r="T23" s="79"/>
      <c r="U23" s="80"/>
      <c r="W23" s="18"/>
      <c r="X23" s="18"/>
    </row>
    <row r="24" spans="1:24" x14ac:dyDescent="0.25">
      <c r="A24" s="18"/>
      <c r="B24" s="18">
        <v>15</v>
      </c>
      <c r="C24" s="69"/>
      <c r="D24" s="70"/>
      <c r="E24" s="70"/>
      <c r="F24" s="70"/>
      <c r="G24" s="71"/>
      <c r="H24" s="31"/>
      <c r="I24" s="14"/>
      <c r="K24" s="14"/>
      <c r="M24" s="14"/>
      <c r="O24" s="15"/>
      <c r="Q24" s="41" t="e">
        <f>+ROUNDUP(0.88*((VLOOKUP(CONCATENATE(I24,K24,M24),'Referencia FIELD'!$D$2:$G$205,3,0)-LN(LN(VLOOKUP(CONCATENATE(I24,K24,M24),'Referencia FIELD'!$D$2:$G$205,2,0)/O24))))/VLOOKUP(CONCATENATE(I24,K24,M24),'Referencia FIELD'!$D$2:$G$205,4,0),2)</f>
        <v>#N/A</v>
      </c>
      <c r="R24" s="19"/>
      <c r="S24" s="78" t="e">
        <f>+ROUNDUP(0.88*((VLOOKUP(CONCATENATE(I24,K24,M24),'Referencia FIELD'!$D$2:$G$205,3,0)-LN(LN(VLOOKUP(CONCATENATE(I24,K24,M24),'Referencia FIELD'!$D$2:$G$205,2,0)/1000))))/VLOOKUP(CONCATENATE(I24,K24,M24),'Referencia FIELD'!$D$2:$G$205,4,0),2)</f>
        <v>#N/A</v>
      </c>
      <c r="T24" s="79"/>
      <c r="U24" s="80"/>
      <c r="W24" s="18"/>
      <c r="X24" s="18"/>
    </row>
    <row r="25" spans="1:24" x14ac:dyDescent="0.25">
      <c r="A25" s="18"/>
      <c r="B25" s="18">
        <v>16</v>
      </c>
      <c r="C25" s="69"/>
      <c r="D25" s="70"/>
      <c r="E25" s="70"/>
      <c r="F25" s="70"/>
      <c r="G25" s="71"/>
      <c r="H25" s="31"/>
      <c r="I25" s="14"/>
      <c r="K25" s="14"/>
      <c r="M25" s="14"/>
      <c r="O25" s="15"/>
      <c r="Q25" s="41" t="e">
        <f>+ROUNDUP(0.88*((VLOOKUP(CONCATENATE(I25,K25,M25),'Referencia FIELD'!$D$2:$G$205,3,0)-LN(LN(VLOOKUP(CONCATENATE(I25,K25,M25),'Referencia FIELD'!$D$2:$G$205,2,0)/O25))))/VLOOKUP(CONCATENATE(I25,K25,M25),'Referencia FIELD'!$D$2:$G$205,4,0),2)</f>
        <v>#N/A</v>
      </c>
      <c r="R25" s="19"/>
      <c r="S25" s="78" t="e">
        <f>+ROUNDUP(0.88*((VLOOKUP(CONCATENATE(I25,K25,M25),'Referencia FIELD'!$D$2:$G$205,3,0)-LN(LN(VLOOKUP(CONCATENATE(I25,K25,M25),'Referencia FIELD'!$D$2:$G$205,2,0)/1000))))/VLOOKUP(CONCATENATE(I25,K25,M25),'Referencia FIELD'!$D$2:$G$205,4,0),2)</f>
        <v>#N/A</v>
      </c>
      <c r="T25" s="79"/>
      <c r="U25" s="80"/>
      <c r="W25" s="18"/>
      <c r="X25" s="18"/>
    </row>
    <row r="26" spans="1:24" x14ac:dyDescent="0.25">
      <c r="A26" s="18"/>
      <c r="B26" s="18">
        <v>17</v>
      </c>
      <c r="C26" s="69"/>
      <c r="D26" s="70"/>
      <c r="E26" s="70"/>
      <c r="F26" s="70"/>
      <c r="G26" s="71"/>
      <c r="H26" s="31"/>
      <c r="I26" s="14"/>
      <c r="K26" s="14"/>
      <c r="M26" s="14"/>
      <c r="O26" s="15"/>
      <c r="Q26" s="41" t="e">
        <f>+ROUNDUP(0.88*((VLOOKUP(CONCATENATE(I26,K26,M26),'Referencia FIELD'!$D$2:$G$205,3,0)-LN(LN(VLOOKUP(CONCATENATE(I26,K26,M26),'Referencia FIELD'!$D$2:$G$205,2,0)/O26))))/VLOOKUP(CONCATENATE(I26,K26,M26),'Referencia FIELD'!$D$2:$G$205,4,0),2)</f>
        <v>#N/A</v>
      </c>
      <c r="R26" s="19"/>
      <c r="S26" s="78" t="e">
        <f>+ROUNDUP(0.88*((VLOOKUP(CONCATENATE(I26,K26,M26),'Referencia FIELD'!$D$2:$G$205,3,0)-LN(LN(VLOOKUP(CONCATENATE(I26,K26,M26),'Referencia FIELD'!$D$2:$G$205,2,0)/1000))))/VLOOKUP(CONCATENATE(I26,K26,M26),'Referencia FIELD'!$D$2:$G$205,4,0),2)</f>
        <v>#N/A</v>
      </c>
      <c r="T26" s="79"/>
      <c r="U26" s="80"/>
      <c r="W26" s="18"/>
      <c r="X26" s="18"/>
    </row>
    <row r="27" spans="1:24" x14ac:dyDescent="0.25">
      <c r="A27" s="18"/>
      <c r="B27" s="18">
        <v>18</v>
      </c>
      <c r="C27" s="69"/>
      <c r="D27" s="70"/>
      <c r="E27" s="70"/>
      <c r="F27" s="70"/>
      <c r="G27" s="71"/>
      <c r="H27" s="31"/>
      <c r="I27" s="14"/>
      <c r="K27" s="14"/>
      <c r="M27" s="14"/>
      <c r="O27" s="15"/>
      <c r="Q27" s="41" t="e">
        <f>+ROUNDUP(0.88*((VLOOKUP(CONCATENATE(I27,K27,M27),'Referencia FIELD'!$D$2:$G$205,3,0)-LN(LN(VLOOKUP(CONCATENATE(I27,K27,M27),'Referencia FIELD'!$D$2:$G$205,2,0)/O27))))/VLOOKUP(CONCATENATE(I27,K27,M27),'Referencia FIELD'!$D$2:$G$205,4,0),2)</f>
        <v>#N/A</v>
      </c>
      <c r="R27" s="19"/>
      <c r="S27" s="78" t="e">
        <f>+ROUNDUP(0.88*((VLOOKUP(CONCATENATE(I27,K27,M27),'Referencia FIELD'!$D$2:$G$205,3,0)-LN(LN(VLOOKUP(CONCATENATE(I27,K27,M27),'Referencia FIELD'!$D$2:$G$205,2,0)/1000))))/VLOOKUP(CONCATENATE(I27,K27,M27),'Referencia FIELD'!$D$2:$G$205,4,0),2)</f>
        <v>#N/A</v>
      </c>
      <c r="T27" s="79"/>
      <c r="U27" s="80"/>
      <c r="W27" s="18"/>
      <c r="X27" s="18"/>
    </row>
    <row r="28" spans="1:24" x14ac:dyDescent="0.25">
      <c r="A28" s="18"/>
      <c r="B28" s="18">
        <v>19</v>
      </c>
      <c r="C28" s="69"/>
      <c r="D28" s="70"/>
      <c r="E28" s="70"/>
      <c r="F28" s="70"/>
      <c r="G28" s="71"/>
      <c r="H28" s="31"/>
      <c r="I28" s="14"/>
      <c r="K28" s="14"/>
      <c r="M28" s="14"/>
      <c r="O28" s="15"/>
      <c r="Q28" s="41" t="e">
        <f>+ROUNDUP(0.88*((VLOOKUP(CONCATENATE(I28,K28,M28),'Referencia FIELD'!$D$2:$G$205,3,0)-LN(LN(VLOOKUP(CONCATENATE(I28,K28,M28),'Referencia FIELD'!$D$2:$G$205,2,0)/O28))))/VLOOKUP(CONCATENATE(I28,K28,M28),'Referencia FIELD'!$D$2:$G$205,4,0),2)</f>
        <v>#N/A</v>
      </c>
      <c r="R28" s="19"/>
      <c r="S28" s="78" t="e">
        <f>+ROUNDUP(0.88*((VLOOKUP(CONCATENATE(I28,K28,M28),'Referencia FIELD'!$D$2:$G$205,3,0)-LN(LN(VLOOKUP(CONCATENATE(I28,K28,M28),'Referencia FIELD'!$D$2:$G$205,2,0)/1000))))/VLOOKUP(CONCATENATE(I28,K28,M28),'Referencia FIELD'!$D$2:$G$205,4,0),2)</f>
        <v>#N/A</v>
      </c>
      <c r="T28" s="79"/>
      <c r="U28" s="80"/>
      <c r="W28" s="18"/>
      <c r="X28" s="18"/>
    </row>
    <row r="29" spans="1:24" x14ac:dyDescent="0.25">
      <c r="A29" s="18"/>
      <c r="B29" s="18">
        <v>20</v>
      </c>
      <c r="C29" s="69"/>
      <c r="D29" s="70"/>
      <c r="E29" s="70"/>
      <c r="F29" s="70"/>
      <c r="G29" s="71"/>
      <c r="H29" s="31"/>
      <c r="I29" s="14"/>
      <c r="K29" s="14"/>
      <c r="M29" s="14"/>
      <c r="O29" s="15"/>
      <c r="Q29" s="41" t="e">
        <f>+ROUNDUP(0.88*((VLOOKUP(CONCATENATE(I29,K29,M29),'Referencia FIELD'!$D$2:$G$205,3,0)-LN(LN(VLOOKUP(CONCATENATE(I29,K29,M29),'Referencia FIELD'!$D$2:$G$205,2,0)/O29))))/VLOOKUP(CONCATENATE(I29,K29,M29),'Referencia FIELD'!$D$2:$G$205,4,0),2)</f>
        <v>#N/A</v>
      </c>
      <c r="R29" s="19"/>
      <c r="S29" s="78" t="e">
        <f>+ROUNDUP(0.88*((VLOOKUP(CONCATENATE(I29,K29,M29),'Referencia FIELD'!$D$2:$G$205,3,0)-LN(LN(VLOOKUP(CONCATENATE(I29,K29,M29),'Referencia FIELD'!$D$2:$G$205,2,0)/1000))))/VLOOKUP(CONCATENATE(I29,K29,M29),'Referencia FIELD'!$D$2:$G$205,4,0),2)</f>
        <v>#N/A</v>
      </c>
      <c r="T29" s="79"/>
      <c r="U29" s="80"/>
      <c r="W29" s="18"/>
      <c r="X29" s="18"/>
    </row>
    <row r="30" spans="1:24" x14ac:dyDescent="0.25">
      <c r="A30" s="18"/>
      <c r="B30" s="18">
        <v>21</v>
      </c>
      <c r="C30" s="69"/>
      <c r="D30" s="70"/>
      <c r="E30" s="70"/>
      <c r="F30" s="70"/>
      <c r="G30" s="71"/>
      <c r="H30" s="31"/>
      <c r="I30" s="14"/>
      <c r="K30" s="14"/>
      <c r="M30" s="14"/>
      <c r="O30" s="15"/>
      <c r="Q30" s="41" t="e">
        <f>+ROUNDUP(0.88*((VLOOKUP(CONCATENATE(I30,K30,M30),'Referencia FIELD'!$D$2:$G$205,3,0)-LN(LN(VLOOKUP(CONCATENATE(I30,K30,M30),'Referencia FIELD'!$D$2:$G$205,2,0)/O30))))/VLOOKUP(CONCATENATE(I30,K30,M30),'Referencia FIELD'!$D$2:$G$205,4,0),2)</f>
        <v>#N/A</v>
      </c>
      <c r="R30" s="19"/>
      <c r="S30" s="78" t="e">
        <f>+ROUNDUP(0.88*((VLOOKUP(CONCATENATE(I30,K30,M30),'Referencia FIELD'!$D$2:$G$205,3,0)-LN(LN(VLOOKUP(CONCATENATE(I30,K30,M30),'Referencia FIELD'!$D$2:$G$205,2,0)/1000))))/VLOOKUP(CONCATENATE(I30,K30,M30),'Referencia FIELD'!$D$2:$G$205,4,0),2)</f>
        <v>#N/A</v>
      </c>
      <c r="T30" s="79"/>
      <c r="U30" s="80"/>
      <c r="W30" s="18"/>
      <c r="X30" s="18"/>
    </row>
    <row r="31" spans="1:24" x14ac:dyDescent="0.25">
      <c r="A31" s="18"/>
      <c r="B31" s="18">
        <v>22</v>
      </c>
      <c r="C31" s="69"/>
      <c r="D31" s="70"/>
      <c r="E31" s="70"/>
      <c r="F31" s="70"/>
      <c r="G31" s="71"/>
      <c r="H31" s="31"/>
      <c r="I31" s="14"/>
      <c r="K31" s="14"/>
      <c r="M31" s="14"/>
      <c r="O31" s="15"/>
      <c r="Q31" s="41" t="e">
        <f>+ROUNDUP(0.88*((VLOOKUP(CONCATENATE(I31,K31,M31),'Referencia FIELD'!$D$2:$G$205,3,0)-LN(LN(VLOOKUP(CONCATENATE(I31,K31,M31),'Referencia FIELD'!$D$2:$G$205,2,0)/O31))))/VLOOKUP(CONCATENATE(I31,K31,M31),'Referencia FIELD'!$D$2:$G$205,4,0),2)</f>
        <v>#N/A</v>
      </c>
      <c r="R31" s="19"/>
      <c r="S31" s="78" t="e">
        <f>+ROUNDUP(0.88*((VLOOKUP(CONCATENATE(I31,K31,M31),'Referencia FIELD'!$D$2:$G$205,3,0)-LN(LN(VLOOKUP(CONCATENATE(I31,K31,M31),'Referencia FIELD'!$D$2:$G$205,2,0)/1000))))/VLOOKUP(CONCATENATE(I31,K31,M31),'Referencia FIELD'!$D$2:$G$205,4,0),2)</f>
        <v>#N/A</v>
      </c>
      <c r="T31" s="79"/>
      <c r="U31" s="80"/>
      <c r="W31" s="18"/>
      <c r="X31" s="18"/>
    </row>
    <row r="32" spans="1:24" x14ac:dyDescent="0.25">
      <c r="A32" s="18"/>
      <c r="B32" s="18">
        <v>23</v>
      </c>
      <c r="C32" s="69"/>
      <c r="D32" s="70"/>
      <c r="E32" s="70"/>
      <c r="F32" s="70"/>
      <c r="G32" s="71"/>
      <c r="H32" s="31"/>
      <c r="I32" s="14"/>
      <c r="K32" s="14"/>
      <c r="M32" s="14"/>
      <c r="O32" s="15"/>
      <c r="Q32" s="41" t="e">
        <f>+ROUNDUP(0.88*((VLOOKUP(CONCATENATE(I32,K32,M32),'Referencia FIELD'!$D$2:$G$205,3,0)-LN(LN(VLOOKUP(CONCATENATE(I32,K32,M32),'Referencia FIELD'!$D$2:$G$205,2,0)/O32))))/VLOOKUP(CONCATENATE(I32,K32,M32),'Referencia FIELD'!$D$2:$G$205,4,0),2)</f>
        <v>#N/A</v>
      </c>
      <c r="R32" s="19"/>
      <c r="S32" s="78" t="e">
        <f>+ROUNDUP(0.88*((VLOOKUP(CONCATENATE(I32,K32,M32),'Referencia FIELD'!$D$2:$G$205,3,0)-LN(LN(VLOOKUP(CONCATENATE(I32,K32,M32),'Referencia FIELD'!$D$2:$G$205,2,0)/1000))))/VLOOKUP(CONCATENATE(I32,K32,M32),'Referencia FIELD'!$D$2:$G$205,4,0),2)</f>
        <v>#N/A</v>
      </c>
      <c r="T32" s="79"/>
      <c r="U32" s="80"/>
      <c r="W32" s="18"/>
      <c r="X32" s="18"/>
    </row>
    <row r="33" spans="1:24" x14ac:dyDescent="0.25">
      <c r="A33" s="18"/>
      <c r="B33" s="18">
        <v>24</v>
      </c>
      <c r="C33" s="69"/>
      <c r="D33" s="70"/>
      <c r="E33" s="70"/>
      <c r="F33" s="70"/>
      <c r="G33" s="71"/>
      <c r="H33" s="31"/>
      <c r="I33" s="14"/>
      <c r="K33" s="14"/>
      <c r="M33" s="14"/>
      <c r="O33" s="15"/>
      <c r="Q33" s="41" t="e">
        <f>+ROUNDUP(0.88*((VLOOKUP(CONCATENATE(I33,K33,M33),'Referencia FIELD'!$D$2:$G$205,3,0)-LN(LN(VLOOKUP(CONCATENATE(I33,K33,M33),'Referencia FIELD'!$D$2:$G$205,2,0)/O33))))/VLOOKUP(CONCATENATE(I33,K33,M33),'Referencia FIELD'!$D$2:$G$205,4,0),2)</f>
        <v>#N/A</v>
      </c>
      <c r="R33" s="19"/>
      <c r="S33" s="78" t="e">
        <f>+ROUNDUP(0.88*((VLOOKUP(CONCATENATE(I33,K33,M33),'Referencia FIELD'!$D$2:$G$205,3,0)-LN(LN(VLOOKUP(CONCATENATE(I33,K33,M33),'Referencia FIELD'!$D$2:$G$205,2,0)/1000))))/VLOOKUP(CONCATENATE(I33,K33,M33),'Referencia FIELD'!$D$2:$G$205,4,0),2)</f>
        <v>#N/A</v>
      </c>
      <c r="T33" s="79"/>
      <c r="U33" s="80"/>
      <c r="W33" s="18"/>
      <c r="X33" s="18"/>
    </row>
    <row r="34" spans="1:24" x14ac:dyDescent="0.25">
      <c r="A34" s="18"/>
      <c r="B34" s="18">
        <v>25</v>
      </c>
      <c r="C34" s="69"/>
      <c r="D34" s="70"/>
      <c r="E34" s="70"/>
      <c r="F34" s="70"/>
      <c r="G34" s="71"/>
      <c r="H34" s="31"/>
      <c r="I34" s="14"/>
      <c r="K34" s="14"/>
      <c r="M34" s="14"/>
      <c r="O34" s="15"/>
      <c r="Q34" s="41" t="e">
        <f>+ROUNDUP(0.88*((VLOOKUP(CONCATENATE(I34,K34,M34),'Referencia FIELD'!$D$2:$G$205,3,0)-LN(LN(VLOOKUP(CONCATENATE(I34,K34,M34),'Referencia FIELD'!$D$2:$G$205,2,0)/O34))))/VLOOKUP(CONCATENATE(I34,K34,M34),'Referencia FIELD'!$D$2:$G$205,4,0),2)</f>
        <v>#N/A</v>
      </c>
      <c r="R34" s="19"/>
      <c r="S34" s="78" t="e">
        <f>+ROUNDUP(0.88*((VLOOKUP(CONCATENATE(I34,K34,M34),'Referencia FIELD'!$D$2:$G$205,3,0)-LN(LN(VLOOKUP(CONCATENATE(I34,K34,M34),'Referencia FIELD'!$D$2:$G$205,2,0)/1000))))/VLOOKUP(CONCATENATE(I34,K34,M34),'Referencia FIELD'!$D$2:$G$205,4,0),2)</f>
        <v>#N/A</v>
      </c>
      <c r="T34" s="79"/>
      <c r="U34" s="80"/>
      <c r="W34" s="18"/>
      <c r="X34" s="18"/>
    </row>
    <row r="35" spans="1:24" x14ac:dyDescent="0.25">
      <c r="A35" s="18"/>
      <c r="B35" s="18">
        <v>26</v>
      </c>
      <c r="C35" s="69"/>
      <c r="D35" s="70"/>
      <c r="E35" s="70"/>
      <c r="F35" s="70"/>
      <c r="G35" s="71"/>
      <c r="H35" s="31"/>
      <c r="I35" s="14"/>
      <c r="K35" s="14"/>
      <c r="M35" s="14"/>
      <c r="O35" s="15"/>
      <c r="Q35" s="41" t="e">
        <f>+ROUNDUP(0.88*((VLOOKUP(CONCATENATE(I35,K35,M35),'Referencia FIELD'!$D$2:$G$205,3,0)-LN(LN(VLOOKUP(CONCATENATE(I35,K35,M35),'Referencia FIELD'!$D$2:$G$205,2,0)/O35))))/VLOOKUP(CONCATENATE(I35,K35,M35),'Referencia FIELD'!$D$2:$G$205,4,0),2)</f>
        <v>#N/A</v>
      </c>
      <c r="R35" s="19"/>
      <c r="S35" s="78" t="e">
        <f>+ROUNDUP(0.88*((VLOOKUP(CONCATENATE(I35,K35,M35),'Referencia FIELD'!$D$2:$G$205,3,0)-LN(LN(VLOOKUP(CONCATENATE(I35,K35,M35),'Referencia FIELD'!$D$2:$G$205,2,0)/1000))))/VLOOKUP(CONCATENATE(I35,K35,M35),'Referencia FIELD'!$D$2:$G$205,4,0),2)</f>
        <v>#N/A</v>
      </c>
      <c r="T35" s="79"/>
      <c r="U35" s="80"/>
      <c r="W35" s="18"/>
      <c r="X35" s="18"/>
    </row>
    <row r="36" spans="1:24" x14ac:dyDescent="0.25">
      <c r="A36" s="18"/>
      <c r="B36" s="18">
        <v>27</v>
      </c>
      <c r="C36" s="69"/>
      <c r="D36" s="70"/>
      <c r="E36" s="70"/>
      <c r="F36" s="70"/>
      <c r="G36" s="71"/>
      <c r="H36" s="31"/>
      <c r="I36" s="14"/>
      <c r="K36" s="14"/>
      <c r="M36" s="14"/>
      <c r="O36" s="15"/>
      <c r="Q36" s="41" t="e">
        <f>+ROUNDUP(0.88*((VLOOKUP(CONCATENATE(I36,K36,M36),'Referencia FIELD'!$D$2:$G$205,3,0)-LN(LN(VLOOKUP(CONCATENATE(I36,K36,M36),'Referencia FIELD'!$D$2:$G$205,2,0)/O36))))/VLOOKUP(CONCATENATE(I36,K36,M36),'Referencia FIELD'!$D$2:$G$205,4,0),2)</f>
        <v>#N/A</v>
      </c>
      <c r="R36" s="19"/>
      <c r="S36" s="78" t="e">
        <f>+ROUNDUP(0.88*((VLOOKUP(CONCATENATE(I36,K36,M36),'Referencia FIELD'!$D$2:$G$205,3,0)-LN(LN(VLOOKUP(CONCATENATE(I36,K36,M36),'Referencia FIELD'!$D$2:$G$205,2,0)/1000))))/VLOOKUP(CONCATENATE(I36,K36,M36),'Referencia FIELD'!$D$2:$G$205,4,0),2)</f>
        <v>#N/A</v>
      </c>
      <c r="T36" s="79"/>
      <c r="U36" s="80"/>
      <c r="W36" s="18"/>
      <c r="X36" s="18"/>
    </row>
    <row r="37" spans="1:24" x14ac:dyDescent="0.25">
      <c r="A37" s="18"/>
      <c r="B37" s="18">
        <v>28</v>
      </c>
      <c r="C37" s="69"/>
      <c r="D37" s="70"/>
      <c r="E37" s="70"/>
      <c r="F37" s="70"/>
      <c r="G37" s="71"/>
      <c r="H37" s="31"/>
      <c r="I37" s="14"/>
      <c r="K37" s="14"/>
      <c r="M37" s="14"/>
      <c r="O37" s="15"/>
      <c r="Q37" s="41" t="e">
        <f>+ROUNDUP(0.88*((VLOOKUP(CONCATENATE(I37,K37,M37),'Referencia FIELD'!$D$2:$G$205,3,0)-LN(LN(VLOOKUP(CONCATENATE(I37,K37,M37),'Referencia FIELD'!$D$2:$G$205,2,0)/O37))))/VLOOKUP(CONCATENATE(I37,K37,M37),'Referencia FIELD'!$D$2:$G$205,4,0),2)</f>
        <v>#N/A</v>
      </c>
      <c r="R37" s="19"/>
      <c r="S37" s="78" t="e">
        <f>+ROUNDUP(0.88*((VLOOKUP(CONCATENATE(I37,K37,M37),'Referencia FIELD'!$D$2:$G$205,3,0)-LN(LN(VLOOKUP(CONCATENATE(I37,K37,M37),'Referencia FIELD'!$D$2:$G$205,2,0)/1000))))/VLOOKUP(CONCATENATE(I37,K37,M37),'Referencia FIELD'!$D$2:$G$205,4,0),2)</f>
        <v>#N/A</v>
      </c>
      <c r="T37" s="79"/>
      <c r="U37" s="80"/>
      <c r="W37" s="18"/>
      <c r="X37" s="18"/>
    </row>
    <row r="38" spans="1:24" x14ac:dyDescent="0.25">
      <c r="A38" s="18"/>
      <c r="B38" s="18">
        <v>29</v>
      </c>
      <c r="C38" s="69"/>
      <c r="D38" s="70"/>
      <c r="E38" s="70"/>
      <c r="F38" s="70"/>
      <c r="G38" s="71"/>
      <c r="H38" s="31"/>
      <c r="I38" s="14"/>
      <c r="K38" s="14"/>
      <c r="M38" s="14"/>
      <c r="O38" s="15"/>
      <c r="Q38" s="41" t="e">
        <f>+ROUNDUP(0.88*((VLOOKUP(CONCATENATE(I38,K38,M38),'Referencia FIELD'!$D$2:$G$205,3,0)-LN(LN(VLOOKUP(CONCATENATE(I38,K38,M38),'Referencia FIELD'!$D$2:$G$205,2,0)/O38))))/VLOOKUP(CONCATENATE(I38,K38,M38),'Referencia FIELD'!$D$2:$G$205,4,0),2)</f>
        <v>#N/A</v>
      </c>
      <c r="R38" s="19"/>
      <c r="S38" s="78" t="e">
        <f>+ROUNDUP(0.88*((VLOOKUP(CONCATENATE(I38,K38,M38),'Referencia FIELD'!$D$2:$G$205,3,0)-LN(LN(VLOOKUP(CONCATENATE(I38,K38,M38),'Referencia FIELD'!$D$2:$G$205,2,0)/1000))))/VLOOKUP(CONCATENATE(I38,K38,M38),'Referencia FIELD'!$D$2:$G$205,4,0),2)</f>
        <v>#N/A</v>
      </c>
      <c r="T38" s="79"/>
      <c r="U38" s="80"/>
      <c r="W38" s="18"/>
      <c r="X38" s="18"/>
    </row>
    <row r="39" spans="1:24" x14ac:dyDescent="0.25">
      <c r="A39" s="18"/>
      <c r="B39" s="18">
        <v>30</v>
      </c>
      <c r="C39" s="69"/>
      <c r="D39" s="70"/>
      <c r="E39" s="70"/>
      <c r="F39" s="70"/>
      <c r="G39" s="71"/>
      <c r="H39" s="31"/>
      <c r="I39" s="14"/>
      <c r="K39" s="14"/>
      <c r="M39" s="14"/>
      <c r="O39" s="15"/>
      <c r="Q39" s="41" t="e">
        <f>+ROUNDUP(0.88*((VLOOKUP(CONCATENATE(I39,K39,M39),'Referencia FIELD'!$D$2:$G$205,3,0)-LN(LN(VLOOKUP(CONCATENATE(I39,K39,M39),'Referencia FIELD'!$D$2:$G$205,2,0)/O39))))/VLOOKUP(CONCATENATE(I39,K39,M39),'Referencia FIELD'!$D$2:$G$205,4,0),2)</f>
        <v>#N/A</v>
      </c>
      <c r="R39" s="19"/>
      <c r="S39" s="78" t="e">
        <f>+ROUNDUP(0.88*((VLOOKUP(CONCATENATE(I39,K39,M39),'Referencia FIELD'!$D$2:$G$205,3,0)-LN(LN(VLOOKUP(CONCATENATE(I39,K39,M39),'Referencia FIELD'!$D$2:$G$205,2,0)/1000))))/VLOOKUP(CONCATENATE(I39,K39,M39),'Referencia FIELD'!$D$2:$G$205,4,0),2)</f>
        <v>#N/A</v>
      </c>
      <c r="T39" s="79"/>
      <c r="U39" s="80"/>
      <c r="W39" s="18"/>
      <c r="X39" s="18"/>
    </row>
    <row r="40" spans="1:24" x14ac:dyDescent="0.25">
      <c r="A40" s="18"/>
      <c r="B40" s="18">
        <v>31</v>
      </c>
      <c r="C40" s="69"/>
      <c r="D40" s="70"/>
      <c r="E40" s="70"/>
      <c r="F40" s="70"/>
      <c r="G40" s="71"/>
      <c r="H40" s="31"/>
      <c r="I40" s="14"/>
      <c r="K40" s="14"/>
      <c r="M40" s="14"/>
      <c r="O40" s="15"/>
      <c r="Q40" s="41" t="e">
        <f>+ROUNDUP(0.88*((VLOOKUP(CONCATENATE(I40,K40,M40),'Referencia FIELD'!$D$2:$G$205,3,0)-LN(LN(VLOOKUP(CONCATENATE(I40,K40,M40),'Referencia FIELD'!$D$2:$G$205,2,0)/O40))))/VLOOKUP(CONCATENATE(I40,K40,M40),'Referencia FIELD'!$D$2:$G$205,4,0),2)</f>
        <v>#N/A</v>
      </c>
      <c r="R40" s="19"/>
      <c r="S40" s="78" t="e">
        <f>+ROUNDUP(0.88*((VLOOKUP(CONCATENATE(I40,K40,M40),'Referencia FIELD'!$D$2:$G$205,3,0)-LN(LN(VLOOKUP(CONCATENATE(I40,K40,M40),'Referencia FIELD'!$D$2:$G$205,2,0)/1000))))/VLOOKUP(CONCATENATE(I40,K40,M40),'Referencia FIELD'!$D$2:$G$205,4,0),2)</f>
        <v>#N/A</v>
      </c>
      <c r="T40" s="79"/>
      <c r="U40" s="80"/>
      <c r="W40" s="18"/>
      <c r="X40" s="18"/>
    </row>
    <row r="41" spans="1:24" x14ac:dyDescent="0.25">
      <c r="A41" s="18"/>
      <c r="B41" s="18">
        <v>32</v>
      </c>
      <c r="C41" s="69"/>
      <c r="D41" s="70"/>
      <c r="E41" s="70"/>
      <c r="F41" s="70"/>
      <c r="G41" s="71"/>
      <c r="H41" s="31"/>
      <c r="I41" s="14"/>
      <c r="K41" s="14"/>
      <c r="M41" s="14"/>
      <c r="O41" s="15"/>
      <c r="Q41" s="41" t="e">
        <f>+ROUNDUP(0.88*((VLOOKUP(CONCATENATE(I41,K41,M41),'Referencia FIELD'!$D$2:$G$205,3,0)-LN(LN(VLOOKUP(CONCATENATE(I41,K41,M41),'Referencia FIELD'!$D$2:$G$205,2,0)/O41))))/VLOOKUP(CONCATENATE(I41,K41,M41),'Referencia FIELD'!$D$2:$G$205,4,0),2)</f>
        <v>#N/A</v>
      </c>
      <c r="R41" s="19"/>
      <c r="S41" s="78" t="e">
        <f>+ROUNDUP(0.88*((VLOOKUP(CONCATENATE(I41,K41,M41),'Referencia FIELD'!$D$2:$G$205,3,0)-LN(LN(VLOOKUP(CONCATENATE(I41,K41,M41),'Referencia FIELD'!$D$2:$G$205,2,0)/1000))))/VLOOKUP(CONCATENATE(I41,K41,M41),'Referencia FIELD'!$D$2:$G$205,4,0),2)</f>
        <v>#N/A</v>
      </c>
      <c r="T41" s="79"/>
      <c r="U41" s="80"/>
      <c r="W41" s="18"/>
      <c r="X41" s="18"/>
    </row>
    <row r="42" spans="1:24" x14ac:dyDescent="0.25">
      <c r="A42" s="18"/>
      <c r="B42" s="18">
        <v>33</v>
      </c>
      <c r="C42" s="69"/>
      <c r="D42" s="70"/>
      <c r="E42" s="70"/>
      <c r="F42" s="70"/>
      <c r="G42" s="71"/>
      <c r="H42" s="31"/>
      <c r="I42" s="14"/>
      <c r="K42" s="14"/>
      <c r="M42" s="14"/>
      <c r="O42" s="15"/>
      <c r="Q42" s="41" t="e">
        <f>+ROUNDUP(0.88*((VLOOKUP(CONCATENATE(I42,K42,M42),'Referencia FIELD'!$D$2:$G$205,3,0)-LN(LN(VLOOKUP(CONCATENATE(I42,K42,M42),'Referencia FIELD'!$D$2:$G$205,2,0)/O42))))/VLOOKUP(CONCATENATE(I42,K42,M42),'Referencia FIELD'!$D$2:$G$205,4,0),2)</f>
        <v>#N/A</v>
      </c>
      <c r="R42" s="19"/>
      <c r="S42" s="78" t="e">
        <f>+ROUNDUP(0.88*((VLOOKUP(CONCATENATE(I42,K42,M42),'Referencia FIELD'!$D$2:$G$205,3,0)-LN(LN(VLOOKUP(CONCATENATE(I42,K42,M42),'Referencia FIELD'!$D$2:$G$205,2,0)/1000))))/VLOOKUP(CONCATENATE(I42,K42,M42),'Referencia FIELD'!$D$2:$G$205,4,0),2)</f>
        <v>#N/A</v>
      </c>
      <c r="T42" s="79"/>
      <c r="U42" s="80"/>
      <c r="W42" s="18"/>
      <c r="X42" s="18"/>
    </row>
    <row r="43" spans="1:24" x14ac:dyDescent="0.25">
      <c r="A43" s="18"/>
      <c r="B43" s="18">
        <v>34</v>
      </c>
      <c r="C43" s="69"/>
      <c r="D43" s="70"/>
      <c r="E43" s="70"/>
      <c r="F43" s="70"/>
      <c r="G43" s="71"/>
      <c r="H43" s="31"/>
      <c r="I43" s="14"/>
      <c r="K43" s="14"/>
      <c r="M43" s="14"/>
      <c r="O43" s="15"/>
      <c r="Q43" s="41" t="e">
        <f>+ROUNDUP(0.88*((VLOOKUP(CONCATENATE(I43,K43,M43),'Referencia FIELD'!$D$2:$G$205,3,0)-LN(LN(VLOOKUP(CONCATENATE(I43,K43,M43),'Referencia FIELD'!$D$2:$G$205,2,0)/O43))))/VLOOKUP(CONCATENATE(I43,K43,M43),'Referencia FIELD'!$D$2:$G$205,4,0),2)</f>
        <v>#N/A</v>
      </c>
      <c r="R43" s="19"/>
      <c r="S43" s="78" t="e">
        <f>+ROUNDUP(0.88*((VLOOKUP(CONCATENATE(I43,K43,M43),'Referencia FIELD'!$D$2:$G$205,3,0)-LN(LN(VLOOKUP(CONCATENATE(I43,K43,M43),'Referencia FIELD'!$D$2:$G$205,2,0)/1000))))/VLOOKUP(CONCATENATE(I43,K43,M43),'Referencia FIELD'!$D$2:$G$205,4,0),2)</f>
        <v>#N/A</v>
      </c>
      <c r="T43" s="79"/>
      <c r="U43" s="80"/>
      <c r="W43" s="18"/>
      <c r="X43" s="18"/>
    </row>
    <row r="44" spans="1:24" x14ac:dyDescent="0.25">
      <c r="A44" s="18"/>
      <c r="B44" s="18">
        <v>35</v>
      </c>
      <c r="C44" s="69"/>
      <c r="D44" s="70"/>
      <c r="E44" s="70"/>
      <c r="F44" s="70"/>
      <c r="G44" s="71"/>
      <c r="H44" s="31"/>
      <c r="I44" s="14"/>
      <c r="K44" s="14"/>
      <c r="M44" s="14"/>
      <c r="O44" s="15"/>
      <c r="Q44" s="41" t="e">
        <f>+ROUNDUP(0.88*((VLOOKUP(CONCATENATE(I44,K44,M44),'Referencia FIELD'!$D$2:$G$205,3,0)-LN(LN(VLOOKUP(CONCATENATE(I44,K44,M44),'Referencia FIELD'!$D$2:$G$205,2,0)/O44))))/VLOOKUP(CONCATENATE(I44,K44,M44),'Referencia FIELD'!$D$2:$G$205,4,0),2)</f>
        <v>#N/A</v>
      </c>
      <c r="R44" s="19"/>
      <c r="S44" s="78" t="e">
        <f>+ROUNDUP(0.88*((VLOOKUP(CONCATENATE(I44,K44,M44),'Referencia FIELD'!$D$2:$G$205,3,0)-LN(LN(VLOOKUP(CONCATENATE(I44,K44,M44),'Referencia FIELD'!$D$2:$G$205,2,0)/1000))))/VLOOKUP(CONCATENATE(I44,K44,M44),'Referencia FIELD'!$D$2:$G$205,4,0),2)</f>
        <v>#N/A</v>
      </c>
      <c r="T44" s="79"/>
      <c r="U44" s="80"/>
      <c r="W44" s="18"/>
      <c r="X44" s="18"/>
    </row>
    <row r="45" spans="1:24" x14ac:dyDescent="0.25">
      <c r="A45" s="18"/>
      <c r="B45" s="18">
        <v>36</v>
      </c>
      <c r="C45" s="69"/>
      <c r="D45" s="70"/>
      <c r="E45" s="70"/>
      <c r="F45" s="70"/>
      <c r="G45" s="71"/>
      <c r="H45" s="31"/>
      <c r="I45" s="14"/>
      <c r="K45" s="14"/>
      <c r="M45" s="14"/>
      <c r="O45" s="15"/>
      <c r="Q45" s="41" t="e">
        <f>+ROUNDUP(0.88*((VLOOKUP(CONCATENATE(I45,K45,M45),'Referencia FIELD'!$D$2:$G$205,3,0)-LN(LN(VLOOKUP(CONCATENATE(I45,K45,M45),'Referencia FIELD'!$D$2:$G$205,2,0)/O45))))/VLOOKUP(CONCATENATE(I45,K45,M45),'Referencia FIELD'!$D$2:$G$205,4,0),2)</f>
        <v>#N/A</v>
      </c>
      <c r="R45" s="19"/>
      <c r="S45" s="78" t="e">
        <f>+ROUNDUP(0.88*((VLOOKUP(CONCATENATE(I45,K45,M45),'Referencia FIELD'!$D$2:$G$205,3,0)-LN(LN(VLOOKUP(CONCATENATE(I45,K45,M45),'Referencia FIELD'!$D$2:$G$205,2,0)/1000))))/VLOOKUP(CONCATENATE(I45,K45,M45),'Referencia FIELD'!$D$2:$G$205,4,0),2)</f>
        <v>#N/A</v>
      </c>
      <c r="T45" s="79"/>
      <c r="U45" s="80"/>
      <c r="W45" s="18"/>
      <c r="X45" s="18"/>
    </row>
    <row r="46" spans="1:24" x14ac:dyDescent="0.25">
      <c r="A46" s="18"/>
      <c r="B46" s="18">
        <v>37</v>
      </c>
      <c r="C46" s="69"/>
      <c r="D46" s="70"/>
      <c r="E46" s="70"/>
      <c r="F46" s="70"/>
      <c r="G46" s="71"/>
      <c r="H46" s="31"/>
      <c r="I46" s="14"/>
      <c r="K46" s="14"/>
      <c r="M46" s="14"/>
      <c r="O46" s="15"/>
      <c r="Q46" s="41" t="e">
        <f>+ROUNDUP(0.88*((VLOOKUP(CONCATENATE(I46,K46,M46),'Referencia FIELD'!$D$2:$G$205,3,0)-LN(LN(VLOOKUP(CONCATENATE(I46,K46,M46),'Referencia FIELD'!$D$2:$G$205,2,0)/O46))))/VLOOKUP(CONCATENATE(I46,K46,M46),'Referencia FIELD'!$D$2:$G$205,4,0),2)</f>
        <v>#N/A</v>
      </c>
      <c r="R46" s="19"/>
      <c r="S46" s="78" t="e">
        <f>+ROUNDUP(0.88*((VLOOKUP(CONCATENATE(I46,K46,M46),'Referencia FIELD'!$D$2:$G$205,3,0)-LN(LN(VLOOKUP(CONCATENATE(I46,K46,M46),'Referencia FIELD'!$D$2:$G$205,2,0)/1000))))/VLOOKUP(CONCATENATE(I46,K46,M46),'Referencia FIELD'!$D$2:$G$205,4,0),2)</f>
        <v>#N/A</v>
      </c>
      <c r="T46" s="79"/>
      <c r="U46" s="80"/>
      <c r="W46" s="18"/>
      <c r="X46" s="18"/>
    </row>
    <row r="47" spans="1:24" x14ac:dyDescent="0.25">
      <c r="A47" s="18"/>
      <c r="B47" s="18">
        <v>38</v>
      </c>
      <c r="C47" s="69"/>
      <c r="D47" s="70"/>
      <c r="E47" s="70"/>
      <c r="F47" s="70"/>
      <c r="G47" s="71"/>
      <c r="H47" s="31"/>
      <c r="I47" s="14"/>
      <c r="K47" s="14"/>
      <c r="M47" s="14"/>
      <c r="O47" s="15"/>
      <c r="Q47" s="41" t="e">
        <f>+ROUNDUP(0.88*((VLOOKUP(CONCATENATE(I47,K47,M47),'Referencia FIELD'!$D$2:$G$205,3,0)-LN(LN(VLOOKUP(CONCATENATE(I47,K47,M47),'Referencia FIELD'!$D$2:$G$205,2,0)/O47))))/VLOOKUP(CONCATENATE(I47,K47,M47),'Referencia FIELD'!$D$2:$G$205,4,0),2)</f>
        <v>#N/A</v>
      </c>
      <c r="R47" s="19"/>
      <c r="S47" s="78" t="e">
        <f>+ROUNDUP(0.88*((VLOOKUP(CONCATENATE(I47,K47,M47),'Referencia FIELD'!$D$2:$G$205,3,0)-LN(LN(VLOOKUP(CONCATENATE(I47,K47,M47),'Referencia FIELD'!$D$2:$G$205,2,0)/1000))))/VLOOKUP(CONCATENATE(I47,K47,M47),'Referencia FIELD'!$D$2:$G$205,4,0),2)</f>
        <v>#N/A</v>
      </c>
      <c r="T47" s="79"/>
      <c r="U47" s="80"/>
      <c r="W47" s="18"/>
      <c r="X47" s="18"/>
    </row>
    <row r="48" spans="1:24" x14ac:dyDescent="0.25">
      <c r="A48" s="18"/>
      <c r="B48" s="18">
        <v>39</v>
      </c>
      <c r="C48" s="69"/>
      <c r="D48" s="70"/>
      <c r="E48" s="70"/>
      <c r="F48" s="70"/>
      <c r="G48" s="71"/>
      <c r="H48" s="31"/>
      <c r="I48" s="14"/>
      <c r="K48" s="14"/>
      <c r="M48" s="14"/>
      <c r="O48" s="15"/>
      <c r="Q48" s="41" t="e">
        <f>+ROUNDUP(0.88*((VLOOKUP(CONCATENATE(I48,K48,M48),'Referencia FIELD'!$D$2:$G$205,3,0)-LN(LN(VLOOKUP(CONCATENATE(I48,K48,M48),'Referencia FIELD'!$D$2:$G$205,2,0)/O48))))/VLOOKUP(CONCATENATE(I48,K48,M48),'Referencia FIELD'!$D$2:$G$205,4,0),2)</f>
        <v>#N/A</v>
      </c>
      <c r="R48" s="19"/>
      <c r="S48" s="78" t="e">
        <f>+ROUNDUP(0.88*((VLOOKUP(CONCATENATE(I48,K48,M48),'Referencia FIELD'!$D$2:$G$205,3,0)-LN(LN(VLOOKUP(CONCATENATE(I48,K48,M48),'Referencia FIELD'!$D$2:$G$205,2,0)/1000))))/VLOOKUP(CONCATENATE(I48,K48,M48),'Referencia FIELD'!$D$2:$G$205,4,0),2)</f>
        <v>#N/A</v>
      </c>
      <c r="T48" s="79"/>
      <c r="U48" s="80"/>
      <c r="W48" s="18"/>
      <c r="X48" s="18"/>
    </row>
    <row r="49" spans="1:24" x14ac:dyDescent="0.25">
      <c r="A49" s="18"/>
      <c r="B49" s="18">
        <v>40</v>
      </c>
      <c r="C49" s="69"/>
      <c r="D49" s="70"/>
      <c r="E49" s="70"/>
      <c r="F49" s="70"/>
      <c r="G49" s="71"/>
      <c r="H49" s="31"/>
      <c r="I49" s="14"/>
      <c r="K49" s="14"/>
      <c r="M49" s="14"/>
      <c r="O49" s="15"/>
      <c r="Q49" s="41" t="e">
        <f>+ROUNDUP(0.88*((VLOOKUP(CONCATENATE(I49,K49,M49),'Referencia FIELD'!$D$2:$G$205,3,0)-LN(LN(VLOOKUP(CONCATENATE(I49,K49,M49),'Referencia FIELD'!$D$2:$G$205,2,0)/O49))))/VLOOKUP(CONCATENATE(I49,K49,M49),'Referencia FIELD'!$D$2:$G$205,4,0),2)</f>
        <v>#N/A</v>
      </c>
      <c r="R49" s="19"/>
      <c r="S49" s="78" t="e">
        <f>+ROUNDUP(0.88*((VLOOKUP(CONCATENATE(I49,K49,M49),'Referencia FIELD'!$D$2:$G$205,3,0)-LN(LN(VLOOKUP(CONCATENATE(I49,K49,M49),'Referencia FIELD'!$D$2:$G$205,2,0)/1000))))/VLOOKUP(CONCATENATE(I49,K49,M49),'Referencia FIELD'!$D$2:$G$205,4,0),2)</f>
        <v>#N/A</v>
      </c>
      <c r="T49" s="79"/>
      <c r="U49" s="80"/>
      <c r="W49" s="18"/>
      <c r="X49" s="18"/>
    </row>
    <row r="50" spans="1:24" x14ac:dyDescent="0.25">
      <c r="A50" s="18"/>
      <c r="B50" s="18">
        <v>41</v>
      </c>
      <c r="C50" s="69"/>
      <c r="D50" s="70"/>
      <c r="E50" s="70"/>
      <c r="F50" s="70"/>
      <c r="G50" s="71"/>
      <c r="H50" s="31"/>
      <c r="I50" s="14"/>
      <c r="K50" s="14"/>
      <c r="M50" s="14"/>
      <c r="O50" s="15"/>
      <c r="Q50" s="41" t="e">
        <f>+ROUNDUP(0.88*((VLOOKUP(CONCATENATE(I50,K50,M50),'Referencia FIELD'!$D$2:$G$205,3,0)-LN(LN(VLOOKUP(CONCATENATE(I50,K50,M50),'Referencia FIELD'!$D$2:$G$205,2,0)/O50))))/VLOOKUP(CONCATENATE(I50,K50,M50),'Referencia FIELD'!$D$2:$G$205,4,0),2)</f>
        <v>#N/A</v>
      </c>
      <c r="R50" s="19"/>
      <c r="S50" s="78" t="e">
        <f>+ROUNDUP(0.88*((VLOOKUP(CONCATENATE(I50,K50,M50),'Referencia FIELD'!$D$2:$G$205,3,0)-LN(LN(VLOOKUP(CONCATENATE(I50,K50,M50),'Referencia FIELD'!$D$2:$G$205,2,0)/1000))))/VLOOKUP(CONCATENATE(I50,K50,M50),'Referencia FIELD'!$D$2:$G$205,4,0),2)</f>
        <v>#N/A</v>
      </c>
      <c r="T50" s="79"/>
      <c r="U50" s="80"/>
      <c r="W50" s="18"/>
      <c r="X50" s="18"/>
    </row>
    <row r="51" spans="1:24" x14ac:dyDescent="0.25">
      <c r="A51" s="18"/>
      <c r="B51" s="18">
        <v>42</v>
      </c>
      <c r="C51" s="69"/>
      <c r="D51" s="70"/>
      <c r="E51" s="70"/>
      <c r="F51" s="70"/>
      <c r="G51" s="71"/>
      <c r="H51" s="31"/>
      <c r="I51" s="14"/>
      <c r="K51" s="14"/>
      <c r="M51" s="14"/>
      <c r="O51" s="15"/>
      <c r="Q51" s="41" t="e">
        <f>+ROUNDUP(0.88*((VLOOKUP(CONCATENATE(I51,K51,M51),'Referencia FIELD'!$D$2:$G$205,3,0)-LN(LN(VLOOKUP(CONCATENATE(I51,K51,M51),'Referencia FIELD'!$D$2:$G$205,2,0)/O51))))/VLOOKUP(CONCATENATE(I51,K51,M51),'Referencia FIELD'!$D$2:$G$205,4,0),2)</f>
        <v>#N/A</v>
      </c>
      <c r="R51" s="19"/>
      <c r="S51" s="78" t="e">
        <f>+ROUNDUP(0.88*((VLOOKUP(CONCATENATE(I51,K51,M51),'Referencia FIELD'!$D$2:$G$205,3,0)-LN(LN(VLOOKUP(CONCATENATE(I51,K51,M51),'Referencia FIELD'!$D$2:$G$205,2,0)/1000))))/VLOOKUP(CONCATENATE(I51,K51,M51),'Referencia FIELD'!$D$2:$G$205,4,0),2)</f>
        <v>#N/A</v>
      </c>
      <c r="T51" s="79"/>
      <c r="U51" s="80"/>
      <c r="W51" s="18"/>
      <c r="X51" s="18"/>
    </row>
    <row r="52" spans="1:24" x14ac:dyDescent="0.25">
      <c r="A52" s="18"/>
      <c r="B52" s="18">
        <v>43</v>
      </c>
      <c r="C52" s="69"/>
      <c r="D52" s="70"/>
      <c r="E52" s="70"/>
      <c r="F52" s="70"/>
      <c r="G52" s="71"/>
      <c r="H52" s="31"/>
      <c r="I52" s="14"/>
      <c r="K52" s="14"/>
      <c r="M52" s="14"/>
      <c r="O52" s="15"/>
      <c r="Q52" s="41" t="e">
        <f>+ROUNDUP(0.88*((VLOOKUP(CONCATENATE(I52,K52,M52),'Referencia FIELD'!$D$2:$G$205,3,0)-LN(LN(VLOOKUP(CONCATENATE(I52,K52,M52),'Referencia FIELD'!$D$2:$G$205,2,0)/O52))))/VLOOKUP(CONCATENATE(I52,K52,M52),'Referencia FIELD'!$D$2:$G$205,4,0),2)</f>
        <v>#N/A</v>
      </c>
      <c r="R52" s="19"/>
      <c r="S52" s="78" t="e">
        <f>+ROUNDUP(0.88*((VLOOKUP(CONCATENATE(I52,K52,M52),'Referencia FIELD'!$D$2:$G$205,3,0)-LN(LN(VLOOKUP(CONCATENATE(I52,K52,M52),'Referencia FIELD'!$D$2:$G$205,2,0)/1000))))/VLOOKUP(CONCATENATE(I52,K52,M52),'Referencia FIELD'!$D$2:$G$205,4,0),2)</f>
        <v>#N/A</v>
      </c>
      <c r="T52" s="79"/>
      <c r="U52" s="80"/>
      <c r="W52" s="18"/>
      <c r="X52" s="18"/>
    </row>
    <row r="53" spans="1:24" x14ac:dyDescent="0.25">
      <c r="A53" s="18"/>
      <c r="B53" s="18">
        <v>44</v>
      </c>
      <c r="C53" s="69"/>
      <c r="D53" s="70"/>
      <c r="E53" s="70"/>
      <c r="F53" s="70"/>
      <c r="G53" s="71"/>
      <c r="H53" s="31"/>
      <c r="I53" s="14"/>
      <c r="K53" s="14"/>
      <c r="M53" s="14"/>
      <c r="O53" s="15"/>
      <c r="Q53" s="41" t="e">
        <f>+ROUNDUP(0.88*((VLOOKUP(CONCATENATE(I53,K53,M53),'Referencia FIELD'!$D$2:$G$205,3,0)-LN(LN(VLOOKUP(CONCATENATE(I53,K53,M53),'Referencia FIELD'!$D$2:$G$205,2,0)/O53))))/VLOOKUP(CONCATENATE(I53,K53,M53),'Referencia FIELD'!$D$2:$G$205,4,0),2)</f>
        <v>#N/A</v>
      </c>
      <c r="R53" s="19"/>
      <c r="S53" s="78" t="e">
        <f>+ROUNDUP(0.88*((VLOOKUP(CONCATENATE(I53,K53,M53),'Referencia FIELD'!$D$2:$G$205,3,0)-LN(LN(VLOOKUP(CONCATENATE(I53,K53,M53),'Referencia FIELD'!$D$2:$G$205,2,0)/1000))))/VLOOKUP(CONCATENATE(I53,K53,M53),'Referencia FIELD'!$D$2:$G$205,4,0),2)</f>
        <v>#N/A</v>
      </c>
      <c r="T53" s="79"/>
      <c r="U53" s="80"/>
      <c r="W53" s="18"/>
      <c r="X53" s="18"/>
    </row>
    <row r="54" spans="1:24" x14ac:dyDescent="0.25">
      <c r="A54" s="18"/>
      <c r="B54" s="18">
        <v>45</v>
      </c>
      <c r="C54" s="69"/>
      <c r="D54" s="70"/>
      <c r="E54" s="70"/>
      <c r="F54" s="70"/>
      <c r="G54" s="71"/>
      <c r="H54" s="31"/>
      <c r="I54" s="14"/>
      <c r="K54" s="14"/>
      <c r="M54" s="14"/>
      <c r="O54" s="15"/>
      <c r="Q54" s="41" t="e">
        <f>+ROUNDUP(0.88*((VLOOKUP(CONCATENATE(I54,K54,M54),'Referencia FIELD'!$D$2:$G$205,3,0)-LN(LN(VLOOKUP(CONCATENATE(I54,K54,M54),'Referencia FIELD'!$D$2:$G$205,2,0)/O54))))/VLOOKUP(CONCATENATE(I54,K54,M54),'Referencia FIELD'!$D$2:$G$205,4,0),2)</f>
        <v>#N/A</v>
      </c>
      <c r="R54" s="19"/>
      <c r="S54" s="78" t="e">
        <f>+ROUNDUP(0.88*((VLOOKUP(CONCATENATE(I54,K54,M54),'Referencia FIELD'!$D$2:$G$205,3,0)-LN(LN(VLOOKUP(CONCATENATE(I54,K54,M54),'Referencia FIELD'!$D$2:$G$205,2,0)/1000))))/VLOOKUP(CONCATENATE(I54,K54,M54),'Referencia FIELD'!$D$2:$G$205,4,0),2)</f>
        <v>#N/A</v>
      </c>
      <c r="T54" s="79"/>
      <c r="U54" s="80"/>
      <c r="W54" s="18"/>
      <c r="X54" s="18"/>
    </row>
    <row r="55" spans="1:24" x14ac:dyDescent="0.25">
      <c r="A55" s="18"/>
      <c r="B55" s="18">
        <v>46</v>
      </c>
      <c r="C55" s="69"/>
      <c r="D55" s="70"/>
      <c r="E55" s="70"/>
      <c r="F55" s="70"/>
      <c r="G55" s="71"/>
      <c r="H55" s="31"/>
      <c r="I55" s="14"/>
      <c r="K55" s="14"/>
      <c r="M55" s="14"/>
      <c r="O55" s="15"/>
      <c r="Q55" s="41" t="e">
        <f>+ROUNDUP(0.88*((VLOOKUP(CONCATENATE(I55,K55,M55),'Referencia FIELD'!$D$2:$G$205,3,0)-LN(LN(VLOOKUP(CONCATENATE(I55,K55,M55),'Referencia FIELD'!$D$2:$G$205,2,0)/O55))))/VLOOKUP(CONCATENATE(I55,K55,M55),'Referencia FIELD'!$D$2:$G$205,4,0),2)</f>
        <v>#N/A</v>
      </c>
      <c r="R55" s="19"/>
      <c r="S55" s="78" t="e">
        <f>+ROUNDUP(0.88*((VLOOKUP(CONCATENATE(I55,K55,M55),'Referencia FIELD'!$D$2:$G$205,3,0)-LN(LN(VLOOKUP(CONCATENATE(I55,K55,M55),'Referencia FIELD'!$D$2:$G$205,2,0)/1000))))/VLOOKUP(CONCATENATE(I55,K55,M55),'Referencia FIELD'!$D$2:$G$205,4,0),2)</f>
        <v>#N/A</v>
      </c>
      <c r="T55" s="79"/>
      <c r="U55" s="80"/>
      <c r="W55" s="18"/>
      <c r="X55" s="18"/>
    </row>
    <row r="56" spans="1:24" x14ac:dyDescent="0.25">
      <c r="A56" s="18"/>
      <c r="B56" s="18">
        <v>47</v>
      </c>
      <c r="C56" s="69"/>
      <c r="D56" s="70"/>
      <c r="E56" s="70"/>
      <c r="F56" s="70"/>
      <c r="G56" s="71"/>
      <c r="H56" s="31"/>
      <c r="I56" s="14"/>
      <c r="K56" s="14"/>
      <c r="M56" s="14"/>
      <c r="O56" s="15"/>
      <c r="Q56" s="41" t="e">
        <f>+ROUNDUP(0.88*((VLOOKUP(CONCATENATE(I56,K56,M56),'Referencia FIELD'!$D$2:$G$205,3,0)-LN(LN(VLOOKUP(CONCATENATE(I56,K56,M56),'Referencia FIELD'!$D$2:$G$205,2,0)/O56))))/VLOOKUP(CONCATENATE(I56,K56,M56),'Referencia FIELD'!$D$2:$G$205,4,0),2)</f>
        <v>#N/A</v>
      </c>
      <c r="R56" s="19"/>
      <c r="S56" s="78" t="e">
        <f>+ROUNDUP(0.88*((VLOOKUP(CONCATENATE(I56,K56,M56),'Referencia FIELD'!$D$2:$G$205,3,0)-LN(LN(VLOOKUP(CONCATENATE(I56,K56,M56),'Referencia FIELD'!$D$2:$G$205,2,0)/1000))))/VLOOKUP(CONCATENATE(I56,K56,M56),'Referencia FIELD'!$D$2:$G$205,4,0),2)</f>
        <v>#N/A</v>
      </c>
      <c r="T56" s="79"/>
      <c r="U56" s="80"/>
      <c r="W56" s="18"/>
      <c r="X56" s="18"/>
    </row>
    <row r="57" spans="1:24" x14ac:dyDescent="0.25">
      <c r="A57" s="18"/>
      <c r="B57" s="18">
        <v>48</v>
      </c>
      <c r="C57" s="69"/>
      <c r="D57" s="70"/>
      <c r="E57" s="70"/>
      <c r="F57" s="70"/>
      <c r="G57" s="71"/>
      <c r="H57" s="31"/>
      <c r="I57" s="14"/>
      <c r="K57" s="14"/>
      <c r="M57" s="14"/>
      <c r="O57" s="15"/>
      <c r="Q57" s="41" t="e">
        <f>+ROUNDUP(0.88*((VLOOKUP(CONCATENATE(I57,K57,M57),'Referencia FIELD'!$D$2:$G$205,3,0)-LN(LN(VLOOKUP(CONCATENATE(I57,K57,M57),'Referencia FIELD'!$D$2:$G$205,2,0)/O57))))/VLOOKUP(CONCATENATE(I57,K57,M57),'Referencia FIELD'!$D$2:$G$205,4,0),2)</f>
        <v>#N/A</v>
      </c>
      <c r="R57" s="19"/>
      <c r="S57" s="78" t="e">
        <f>+ROUNDUP(0.88*((VLOOKUP(CONCATENATE(I57,K57,M57),'Referencia FIELD'!$D$2:$G$205,3,0)-LN(LN(VLOOKUP(CONCATENATE(I57,K57,M57),'Referencia FIELD'!$D$2:$G$205,2,0)/1000))))/VLOOKUP(CONCATENATE(I57,K57,M57),'Referencia FIELD'!$D$2:$G$205,4,0),2)</f>
        <v>#N/A</v>
      </c>
      <c r="T57" s="79"/>
      <c r="U57" s="80"/>
      <c r="W57" s="18"/>
      <c r="X57" s="18"/>
    </row>
    <row r="58" spans="1:24" x14ac:dyDescent="0.25">
      <c r="A58" s="18"/>
      <c r="B58" s="18">
        <v>49</v>
      </c>
      <c r="C58" s="69"/>
      <c r="D58" s="70"/>
      <c r="E58" s="70"/>
      <c r="F58" s="70"/>
      <c r="G58" s="71"/>
      <c r="H58" s="31"/>
      <c r="I58" s="14"/>
      <c r="K58" s="14"/>
      <c r="M58" s="14"/>
      <c r="O58" s="15"/>
      <c r="Q58" s="41" t="e">
        <f>+ROUNDUP(0.88*((VLOOKUP(CONCATENATE(I58,K58,M58),'Referencia FIELD'!$D$2:$G$205,3,0)-LN(LN(VLOOKUP(CONCATENATE(I58,K58,M58),'Referencia FIELD'!$D$2:$G$205,2,0)/O58))))/VLOOKUP(CONCATENATE(I58,K58,M58),'Referencia FIELD'!$D$2:$G$205,4,0),2)</f>
        <v>#N/A</v>
      </c>
      <c r="R58" s="19"/>
      <c r="S58" s="78" t="e">
        <f>+ROUNDUP(0.88*((VLOOKUP(CONCATENATE(I58,K58,M58),'Referencia FIELD'!$D$2:$G$205,3,0)-LN(LN(VLOOKUP(CONCATENATE(I58,K58,M58),'Referencia FIELD'!$D$2:$G$205,2,0)/1000))))/VLOOKUP(CONCATENATE(I58,K58,M58),'Referencia FIELD'!$D$2:$G$205,4,0),2)</f>
        <v>#N/A</v>
      </c>
      <c r="T58" s="79"/>
      <c r="U58" s="80"/>
      <c r="W58" s="18"/>
      <c r="X58" s="18"/>
    </row>
    <row r="59" spans="1:24" ht="15" thickBot="1" x14ac:dyDescent="0.3">
      <c r="A59" s="18"/>
      <c r="B59" s="18">
        <v>50</v>
      </c>
      <c r="C59" s="72"/>
      <c r="D59" s="73"/>
      <c r="E59" s="73"/>
      <c r="F59" s="73"/>
      <c r="G59" s="74"/>
      <c r="H59" s="31"/>
      <c r="I59" s="16"/>
      <c r="K59" s="16"/>
      <c r="M59" s="16"/>
      <c r="O59" s="17"/>
      <c r="Q59" s="42" t="e">
        <f>+ROUNDUP(0.88*((VLOOKUP(CONCATENATE(I59,K59,M59),'Referencia FIELD'!$D$2:$G$205,3,0)-LN(LN(VLOOKUP(CONCATENATE(I59,K59,M59),'Referencia FIELD'!$D$2:$G$205,2,0)/O59))))/VLOOKUP(CONCATENATE(I59,K59,M59),'Referencia FIELD'!$D$2:$G$205,4,0),2)</f>
        <v>#N/A</v>
      </c>
      <c r="R59" s="19"/>
      <c r="S59" s="82" t="e">
        <f>+ROUNDUP(0.88*((VLOOKUP(CONCATENATE(I59,K59,M59),'Referencia FIELD'!$D$2:$G$205,3,0)-LN(LN(VLOOKUP(CONCATENATE(I59,K59,M59),'Referencia FIELD'!$D$2:$G$205,2,0)/1000))))/VLOOKUP(CONCATENATE(I59,K59,M59),'Referencia FIELD'!$D$2:$G$205,4,0),2)</f>
        <v>#N/A</v>
      </c>
      <c r="T59" s="83"/>
      <c r="U59" s="84"/>
      <c r="W59" s="18"/>
      <c r="X59" s="18"/>
    </row>
    <row r="60" spans="1:24" s="18" customFormat="1" x14ac:dyDescent="0.25"/>
    <row r="61" spans="1:24" hidden="1" x14ac:dyDescent="0.25"/>
    <row r="62" spans="1:24" hidden="1" x14ac:dyDescent="0.25"/>
    <row r="63" spans="1:24" hidden="1" x14ac:dyDescent="0.25"/>
    <row r="64" spans="1:2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  <row r="290" hidden="1" x14ac:dyDescent="0.25"/>
    <row r="291" hidden="1" x14ac:dyDescent="0.25"/>
    <row r="292" hidden="1" x14ac:dyDescent="0.25"/>
    <row r="293" hidden="1" x14ac:dyDescent="0.25"/>
    <row r="294" hidden="1" x14ac:dyDescent="0.25"/>
    <row r="295" hidden="1" x14ac:dyDescent="0.25"/>
    <row r="296" hidden="1" x14ac:dyDescent="0.25"/>
    <row r="297" hidden="1" x14ac:dyDescent="0.25"/>
    <row r="298" hidden="1" x14ac:dyDescent="0.25"/>
    <row r="299" hidden="1" x14ac:dyDescent="0.25"/>
    <row r="300" hidden="1" x14ac:dyDescent="0.25"/>
    <row r="301" hidden="1" x14ac:dyDescent="0.25"/>
    <row r="302" hidden="1" x14ac:dyDescent="0.25"/>
    <row r="303" hidden="1" x14ac:dyDescent="0.25"/>
    <row r="304" hidden="1" x14ac:dyDescent="0.25"/>
    <row r="305" hidden="1" x14ac:dyDescent="0.25"/>
    <row r="306" hidden="1" x14ac:dyDescent="0.25"/>
    <row r="307" hidden="1" x14ac:dyDescent="0.25"/>
    <row r="308" hidden="1" x14ac:dyDescent="0.25"/>
    <row r="309" hidden="1" x14ac:dyDescent="0.25"/>
    <row r="310" hidden="1" x14ac:dyDescent="0.25"/>
    <row r="311" hidden="1" x14ac:dyDescent="0.25"/>
    <row r="312" hidden="1" x14ac:dyDescent="0.25"/>
    <row r="313" hidden="1" x14ac:dyDescent="0.25"/>
    <row r="314" hidden="1" x14ac:dyDescent="0.25"/>
    <row r="315" hidden="1" x14ac:dyDescent="0.25"/>
    <row r="316" hidden="1" x14ac:dyDescent="0.25"/>
    <row r="317" hidden="1" x14ac:dyDescent="0.25"/>
    <row r="318" hidden="1" x14ac:dyDescent="0.25"/>
    <row r="319" hidden="1" x14ac:dyDescent="0.25"/>
    <row r="320" hidden="1" x14ac:dyDescent="0.25"/>
    <row r="321" hidden="1" x14ac:dyDescent="0.25"/>
    <row r="322" hidden="1" x14ac:dyDescent="0.25"/>
    <row r="323" hidden="1" x14ac:dyDescent="0.25"/>
    <row r="324" hidden="1" x14ac:dyDescent="0.25"/>
    <row r="325" hidden="1" x14ac:dyDescent="0.25"/>
    <row r="326" hidden="1" x14ac:dyDescent="0.25"/>
    <row r="327" hidden="1" x14ac:dyDescent="0.25"/>
    <row r="328" hidden="1" x14ac:dyDescent="0.25"/>
    <row r="329" hidden="1" x14ac:dyDescent="0.25"/>
    <row r="330" hidden="1" x14ac:dyDescent="0.25"/>
    <row r="331" hidden="1" x14ac:dyDescent="0.25"/>
    <row r="332" hidden="1" x14ac:dyDescent="0.25"/>
    <row r="333" hidden="1" x14ac:dyDescent="0.25"/>
    <row r="334" hidden="1" x14ac:dyDescent="0.25"/>
    <row r="335" hidden="1" x14ac:dyDescent="0.25"/>
    <row r="336" hidden="1" x14ac:dyDescent="0.25"/>
    <row r="337" hidden="1" x14ac:dyDescent="0.25"/>
    <row r="338" hidden="1" x14ac:dyDescent="0.25"/>
    <row r="339" hidden="1" x14ac:dyDescent="0.25"/>
    <row r="340" hidden="1" x14ac:dyDescent="0.25"/>
    <row r="341" hidden="1" x14ac:dyDescent="0.25"/>
    <row r="342" hidden="1" x14ac:dyDescent="0.25"/>
    <row r="343" hidden="1" x14ac:dyDescent="0.25"/>
    <row r="344" hidden="1" x14ac:dyDescent="0.25"/>
  </sheetData>
  <sheetProtection password="F44C" sheet="1" objects="1" scenarios="1" selectLockedCells="1"/>
  <mergeCells count="106">
    <mergeCell ref="C54:G54"/>
    <mergeCell ref="C55:G55"/>
    <mergeCell ref="C56:G56"/>
    <mergeCell ref="C57:G57"/>
    <mergeCell ref="C58:G58"/>
    <mergeCell ref="C59:G59"/>
    <mergeCell ref="C48:G48"/>
    <mergeCell ref="C49:G49"/>
    <mergeCell ref="C50:G50"/>
    <mergeCell ref="C51:G51"/>
    <mergeCell ref="C52:G52"/>
    <mergeCell ref="C53:G53"/>
    <mergeCell ref="C42:G42"/>
    <mergeCell ref="C43:G43"/>
    <mergeCell ref="C44:G44"/>
    <mergeCell ref="C45:G45"/>
    <mergeCell ref="C46:G46"/>
    <mergeCell ref="C47:G47"/>
    <mergeCell ref="C36:G36"/>
    <mergeCell ref="C37:G37"/>
    <mergeCell ref="C38:G38"/>
    <mergeCell ref="C39:G39"/>
    <mergeCell ref="C40:G40"/>
    <mergeCell ref="C41:G41"/>
    <mergeCell ref="C30:G30"/>
    <mergeCell ref="C31:G31"/>
    <mergeCell ref="C32:G32"/>
    <mergeCell ref="C33:G33"/>
    <mergeCell ref="C34:G34"/>
    <mergeCell ref="C35:G35"/>
    <mergeCell ref="C24:G24"/>
    <mergeCell ref="C25:G25"/>
    <mergeCell ref="C26:G26"/>
    <mergeCell ref="C27:G27"/>
    <mergeCell ref="C28:G28"/>
    <mergeCell ref="C29:G29"/>
    <mergeCell ref="C18:G18"/>
    <mergeCell ref="C19:G19"/>
    <mergeCell ref="C20:G20"/>
    <mergeCell ref="C21:G21"/>
    <mergeCell ref="C22:G22"/>
    <mergeCell ref="C23:G23"/>
    <mergeCell ref="S58:U58"/>
    <mergeCell ref="S59:U59"/>
    <mergeCell ref="C10:G10"/>
    <mergeCell ref="C11:G11"/>
    <mergeCell ref="C12:G12"/>
    <mergeCell ref="C13:G13"/>
    <mergeCell ref="C14:G14"/>
    <mergeCell ref="C15:G15"/>
    <mergeCell ref="C16:G16"/>
    <mergeCell ref="C17:G17"/>
    <mergeCell ref="S52:U52"/>
    <mergeCell ref="S53:U53"/>
    <mergeCell ref="S54:U54"/>
    <mergeCell ref="S55:U55"/>
    <mergeCell ref="S56:U56"/>
    <mergeCell ref="S57:U57"/>
    <mergeCell ref="S46:U46"/>
    <mergeCell ref="S47:U47"/>
    <mergeCell ref="S48:U48"/>
    <mergeCell ref="S49:U49"/>
    <mergeCell ref="S50:U50"/>
    <mergeCell ref="S51:U51"/>
    <mergeCell ref="S40:U40"/>
    <mergeCell ref="S41:U41"/>
    <mergeCell ref="S42:U42"/>
    <mergeCell ref="S43:U43"/>
    <mergeCell ref="S44:U44"/>
    <mergeCell ref="S45:U45"/>
    <mergeCell ref="S34:U34"/>
    <mergeCell ref="S35:U35"/>
    <mergeCell ref="S36:U36"/>
    <mergeCell ref="S37:U37"/>
    <mergeCell ref="S38:U38"/>
    <mergeCell ref="S39:U39"/>
    <mergeCell ref="S28:U28"/>
    <mergeCell ref="S29:U29"/>
    <mergeCell ref="S30:U30"/>
    <mergeCell ref="S31:U31"/>
    <mergeCell ref="S32:U32"/>
    <mergeCell ref="S33:U33"/>
    <mergeCell ref="S22:U22"/>
    <mergeCell ref="S23:U23"/>
    <mergeCell ref="S24:U24"/>
    <mergeCell ref="S25:U25"/>
    <mergeCell ref="S26:U26"/>
    <mergeCell ref="S27:U27"/>
    <mergeCell ref="S16:U16"/>
    <mergeCell ref="S17:U17"/>
    <mergeCell ref="S18:U18"/>
    <mergeCell ref="S19:U19"/>
    <mergeCell ref="S20:U20"/>
    <mergeCell ref="S21:U21"/>
    <mergeCell ref="S10:U10"/>
    <mergeCell ref="S11:U11"/>
    <mergeCell ref="S12:U12"/>
    <mergeCell ref="S13:U13"/>
    <mergeCell ref="S14:U14"/>
    <mergeCell ref="S15:U15"/>
    <mergeCell ref="G1:K1"/>
    <mergeCell ref="E2:N4"/>
    <mergeCell ref="E5:N6"/>
    <mergeCell ref="P6:V7"/>
    <mergeCell ref="C9:G9"/>
    <mergeCell ref="S9:U9"/>
  </mergeCells>
  <conditionalFormatting sqref="Q11:Q59">
    <cfRule type="cellIs" dxfId="7" priority="5" operator="greaterThan">
      <formula>0</formula>
    </cfRule>
  </conditionalFormatting>
  <conditionalFormatting sqref="S10">
    <cfRule type="cellIs" dxfId="6" priority="4" operator="greaterThan">
      <formula>0</formula>
    </cfRule>
  </conditionalFormatting>
  <conditionalFormatting sqref="Q10">
    <cfRule type="cellIs" dxfId="5" priority="3" operator="greaterThan">
      <formula>0</formula>
    </cfRule>
  </conditionalFormatting>
  <conditionalFormatting sqref="S11 S59">
    <cfRule type="cellIs" dxfId="4" priority="2" operator="greaterThan">
      <formula>0</formula>
    </cfRule>
  </conditionalFormatting>
  <conditionalFormatting sqref="S12:S58">
    <cfRule type="cellIs" dxfId="3" priority="1" operator="greaterThan">
      <formula>0</formula>
    </cfRule>
  </conditionalFormatting>
  <dataValidations count="2">
    <dataValidation type="list" allowBlank="1" showInputMessage="1" showErrorMessage="1" sqref="M10:N59">
      <formula1>INDIRECT(CONCATENATE(I10,K10))</formula1>
    </dataValidation>
    <dataValidation type="list" allowBlank="1" showInputMessage="1" showErrorMessage="1" sqref="K10:L59">
      <formula1>INDIRECT(I10)</formula1>
    </dataValidation>
  </dataValidations>
  <pageMargins left="0.7" right="0.7" top="0.75" bottom="0.75" header="0.3" footer="0.3"/>
  <pageSetup paperSize="9" orientation="portrait" r:id="rId1"/>
  <ignoredErrors>
    <ignoredError sqref="Q11:Q59 S11:U59 Q10:U10" evalError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Pruebas!$C$3:$C$4</xm:f>
          </x14:formula1>
          <xm:sqref>I10:J59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5"/>
  <sheetViews>
    <sheetView workbookViewId="0">
      <selection activeCell="F36" sqref="F36"/>
    </sheetView>
  </sheetViews>
  <sheetFormatPr baseColWidth="10" defaultColWidth="0" defaultRowHeight="15" zeroHeight="1" x14ac:dyDescent="0.25"/>
  <cols>
    <col min="1" max="1" width="9.140625" customWidth="1"/>
    <col min="2" max="2" width="11.28515625" bestFit="1" customWidth="1"/>
    <col min="3" max="3" width="9.140625" customWidth="1"/>
    <col min="4" max="4" width="18" style="10" customWidth="1"/>
    <col min="5" max="5" width="6.85546875" customWidth="1"/>
    <col min="6" max="7" width="14.28515625" style="7" customWidth="1"/>
    <col min="8" max="8" width="14.28515625" hidden="1" customWidth="1"/>
    <col min="9" max="9" width="9.5703125" hidden="1" customWidth="1"/>
    <col min="10" max="10" width="0" hidden="1" customWidth="1"/>
    <col min="11" max="16384" width="9.140625" hidden="1"/>
  </cols>
  <sheetData>
    <row r="1" spans="1:10" ht="15.75" thickBot="1" x14ac:dyDescent="0.3">
      <c r="A1" s="3" t="s">
        <v>5</v>
      </c>
      <c r="B1" s="3" t="s">
        <v>6</v>
      </c>
      <c r="C1" s="3" t="s">
        <v>7</v>
      </c>
      <c r="D1" s="11" t="s">
        <v>63</v>
      </c>
      <c r="E1" s="4" t="s">
        <v>2</v>
      </c>
      <c r="F1" s="5" t="s">
        <v>3</v>
      </c>
      <c r="G1" s="5" t="s">
        <v>4</v>
      </c>
      <c r="H1" s="5" t="s">
        <v>8</v>
      </c>
    </row>
    <row r="2" spans="1:10" x14ac:dyDescent="0.25">
      <c r="A2" t="s">
        <v>0</v>
      </c>
      <c r="B2" t="s">
        <v>57</v>
      </c>
      <c r="C2" t="s">
        <v>1</v>
      </c>
      <c r="D2" s="10" t="str">
        <f>+CONCATENATE(A2,B2,C2)</f>
        <v>MShotPutF11</v>
      </c>
      <c r="E2" s="1">
        <v>1200</v>
      </c>
      <c r="F2" s="1">
        <v>3.922857</v>
      </c>
      <c r="G2" s="1">
        <v>0.42630699999999999</v>
      </c>
      <c r="H2" s="6">
        <f>IF(E2 &gt; 0, CEILING((F2-LN(LN(6/5)))/G2,0.01), "")</f>
        <v>13.200000000000001</v>
      </c>
      <c r="I2" s="7"/>
      <c r="J2" s="2"/>
    </row>
    <row r="3" spans="1:10" x14ac:dyDescent="0.25">
      <c r="A3" t="s">
        <v>0</v>
      </c>
      <c r="B3" t="s">
        <v>57</v>
      </c>
      <c r="C3" t="s">
        <v>9</v>
      </c>
      <c r="D3" s="10" t="str">
        <f t="shared" ref="D3:D66" si="0">+CONCATENATE(A3,B3,C3)</f>
        <v>MShotPutF12</v>
      </c>
      <c r="E3" s="1">
        <v>1200</v>
      </c>
      <c r="F3" s="1">
        <v>3.922857</v>
      </c>
      <c r="G3" s="1">
        <v>0.33486100000000002</v>
      </c>
      <c r="H3" s="6">
        <f t="shared" ref="H3:H66" si="1">IF(E3 &gt; 0, CEILING((F3-LN(LN(6/5)))/G3,0.01), "")</f>
        <v>16.8</v>
      </c>
      <c r="I3" s="7"/>
      <c r="J3" s="2"/>
    </row>
    <row r="4" spans="1:10" x14ac:dyDescent="0.25">
      <c r="A4" t="s">
        <v>0</v>
      </c>
      <c r="B4" t="s">
        <v>57</v>
      </c>
      <c r="C4" t="s">
        <v>10</v>
      </c>
      <c r="D4" s="10" t="str">
        <f t="shared" si="0"/>
        <v>MShotPutF13</v>
      </c>
      <c r="E4" s="1">
        <v>1200</v>
      </c>
      <c r="F4" s="1">
        <v>3.922857</v>
      </c>
      <c r="G4" s="1">
        <v>0.45838099999999998</v>
      </c>
      <c r="H4" s="6">
        <f t="shared" si="1"/>
        <v>12.280000000000001</v>
      </c>
      <c r="I4" s="7"/>
      <c r="J4" s="2"/>
    </row>
    <row r="5" spans="1:10" x14ac:dyDescent="0.25">
      <c r="A5" t="s">
        <v>0</v>
      </c>
      <c r="B5" t="s">
        <v>57</v>
      </c>
      <c r="C5" t="s">
        <v>11</v>
      </c>
      <c r="D5" s="10" t="str">
        <f t="shared" si="0"/>
        <v>MShotPutF20</v>
      </c>
      <c r="E5" s="1">
        <v>1200</v>
      </c>
      <c r="F5" s="1">
        <v>3.922857</v>
      </c>
      <c r="G5" s="1">
        <v>0.33904200000000001</v>
      </c>
      <c r="H5" s="6">
        <f t="shared" si="1"/>
        <v>16.600000000000001</v>
      </c>
      <c r="I5" s="7"/>
      <c r="J5" s="2"/>
    </row>
    <row r="6" spans="1:10" x14ac:dyDescent="0.25">
      <c r="A6" t="s">
        <v>0</v>
      </c>
      <c r="B6" t="s">
        <v>57</v>
      </c>
      <c r="C6" t="s">
        <v>12</v>
      </c>
      <c r="D6" s="10" t="str">
        <f t="shared" si="0"/>
        <v>MShotPutF32</v>
      </c>
      <c r="E6" s="1">
        <v>1200</v>
      </c>
      <c r="F6" s="1">
        <v>3.1336620000000002</v>
      </c>
      <c r="G6" s="1">
        <v>0.44585599999999997</v>
      </c>
      <c r="H6" s="6">
        <f t="shared" si="1"/>
        <v>10.85</v>
      </c>
      <c r="I6" s="7"/>
      <c r="J6" s="2"/>
    </row>
    <row r="7" spans="1:10" x14ac:dyDescent="0.25">
      <c r="A7" t="s">
        <v>0</v>
      </c>
      <c r="B7" t="s">
        <v>57</v>
      </c>
      <c r="C7" t="s">
        <v>13</v>
      </c>
      <c r="D7" s="10" t="str">
        <f t="shared" si="0"/>
        <v>MShotPutF33</v>
      </c>
      <c r="E7" s="1">
        <v>1200</v>
      </c>
      <c r="F7" s="1">
        <v>3.1336620000000002</v>
      </c>
      <c r="G7" s="1">
        <v>0.41323199999999999</v>
      </c>
      <c r="H7" s="6">
        <f t="shared" si="1"/>
        <v>11.71</v>
      </c>
      <c r="I7" s="7"/>
      <c r="J7" s="2"/>
    </row>
    <row r="8" spans="1:10" x14ac:dyDescent="0.25">
      <c r="A8" t="s">
        <v>0</v>
      </c>
      <c r="B8" t="s">
        <v>57</v>
      </c>
      <c r="C8" t="s">
        <v>14</v>
      </c>
      <c r="D8" s="10" t="str">
        <f t="shared" si="0"/>
        <v>MShotPutF34</v>
      </c>
      <c r="E8" s="1">
        <v>1200</v>
      </c>
      <c r="F8" s="1">
        <v>3.1336620000000002</v>
      </c>
      <c r="G8" s="1">
        <v>0.38515500000000003</v>
      </c>
      <c r="H8" s="6">
        <f t="shared" si="1"/>
        <v>12.56</v>
      </c>
      <c r="I8" s="7"/>
      <c r="J8" s="2"/>
    </row>
    <row r="9" spans="1:10" x14ac:dyDescent="0.25">
      <c r="A9" t="s">
        <v>0</v>
      </c>
      <c r="B9" t="s">
        <v>57</v>
      </c>
      <c r="C9" t="s">
        <v>15</v>
      </c>
      <c r="D9" s="10" t="str">
        <f t="shared" si="0"/>
        <v>MShotPutF35</v>
      </c>
      <c r="E9" s="1">
        <v>1200</v>
      </c>
      <c r="F9" s="1">
        <v>3.922857</v>
      </c>
      <c r="G9" s="1">
        <v>0.35591099999999998</v>
      </c>
      <c r="H9" s="6">
        <f t="shared" si="1"/>
        <v>15.81</v>
      </c>
      <c r="I9" s="7"/>
      <c r="J9" s="2"/>
    </row>
    <row r="10" spans="1:10" x14ac:dyDescent="0.25">
      <c r="A10" t="s">
        <v>0</v>
      </c>
      <c r="B10" t="s">
        <v>57</v>
      </c>
      <c r="C10" t="s">
        <v>16</v>
      </c>
      <c r="D10" s="10" t="str">
        <f t="shared" si="0"/>
        <v>MShotPutF36</v>
      </c>
      <c r="E10" s="1">
        <v>1200</v>
      </c>
      <c r="F10" s="1">
        <v>3.922857</v>
      </c>
      <c r="G10" s="1">
        <v>0.38033</v>
      </c>
      <c r="H10" s="6">
        <f t="shared" si="1"/>
        <v>14.790000000000001</v>
      </c>
      <c r="I10" s="7"/>
      <c r="J10" s="2"/>
    </row>
    <row r="11" spans="1:10" x14ac:dyDescent="0.25">
      <c r="A11" t="s">
        <v>0</v>
      </c>
      <c r="B11" t="s">
        <v>57</v>
      </c>
      <c r="C11" t="s">
        <v>17</v>
      </c>
      <c r="D11" s="10" t="str">
        <f t="shared" si="0"/>
        <v>MShotPutF37</v>
      </c>
      <c r="E11" s="1">
        <v>1200</v>
      </c>
      <c r="F11" s="1">
        <v>3.922857</v>
      </c>
      <c r="G11" s="1">
        <v>0.378</v>
      </c>
      <c r="H11" s="6">
        <f t="shared" si="1"/>
        <v>14.89</v>
      </c>
      <c r="I11" s="7"/>
      <c r="J11" s="2"/>
    </row>
    <row r="12" spans="1:10" x14ac:dyDescent="0.25">
      <c r="A12" t="s">
        <v>0</v>
      </c>
      <c r="B12" t="s">
        <v>57</v>
      </c>
      <c r="C12" t="s">
        <v>18</v>
      </c>
      <c r="D12" s="10" t="str">
        <f t="shared" si="0"/>
        <v>MShotPutF38</v>
      </c>
      <c r="E12" s="1">
        <v>1200</v>
      </c>
      <c r="F12" s="1">
        <v>3.922857</v>
      </c>
      <c r="G12" s="1">
        <v>0.36653999999999998</v>
      </c>
      <c r="H12" s="6">
        <f t="shared" si="1"/>
        <v>15.35</v>
      </c>
      <c r="I12" s="7"/>
      <c r="J12" s="2"/>
    </row>
    <row r="13" spans="1:10" x14ac:dyDescent="0.25">
      <c r="A13" t="s">
        <v>0</v>
      </c>
      <c r="B13" t="s">
        <v>57</v>
      </c>
      <c r="C13" t="s">
        <v>19</v>
      </c>
      <c r="D13" s="10" t="str">
        <f t="shared" si="0"/>
        <v>MShotPutF40</v>
      </c>
      <c r="E13" s="1">
        <v>1200</v>
      </c>
      <c r="F13" s="1">
        <v>3.922857</v>
      </c>
      <c r="G13" s="1">
        <v>0.50658499999999995</v>
      </c>
      <c r="H13" s="6">
        <f t="shared" si="1"/>
        <v>11.11</v>
      </c>
      <c r="I13" s="7"/>
      <c r="J13" s="2"/>
    </row>
    <row r="14" spans="1:10" x14ac:dyDescent="0.25">
      <c r="A14" t="s">
        <v>0</v>
      </c>
      <c r="B14" t="s">
        <v>57</v>
      </c>
      <c r="C14" t="s">
        <v>20</v>
      </c>
      <c r="D14" s="10" t="str">
        <f t="shared" si="0"/>
        <v>MShotPutF41</v>
      </c>
      <c r="E14" s="1">
        <v>1200</v>
      </c>
      <c r="F14" s="1">
        <v>3.922857</v>
      </c>
      <c r="G14" s="1">
        <v>0.41733999999999999</v>
      </c>
      <c r="H14" s="6">
        <f t="shared" si="1"/>
        <v>13.48</v>
      </c>
      <c r="I14" s="7"/>
      <c r="J14" s="2"/>
    </row>
    <row r="15" spans="1:10" x14ac:dyDescent="0.25">
      <c r="A15" t="s">
        <v>0</v>
      </c>
      <c r="B15" t="s">
        <v>57</v>
      </c>
      <c r="C15" t="s">
        <v>21</v>
      </c>
      <c r="D15" s="10" t="str">
        <f t="shared" si="0"/>
        <v>MShotPutF42</v>
      </c>
      <c r="E15" s="1">
        <v>1200</v>
      </c>
      <c r="F15" s="1">
        <v>3.922857</v>
      </c>
      <c r="G15" s="1">
        <v>0.36908099999999999</v>
      </c>
      <c r="H15" s="6">
        <f t="shared" si="1"/>
        <v>15.25</v>
      </c>
      <c r="I15" s="7"/>
      <c r="J15" s="2"/>
    </row>
    <row r="16" spans="1:10" x14ac:dyDescent="0.25">
      <c r="A16" t="s">
        <v>0</v>
      </c>
      <c r="B16" t="s">
        <v>57</v>
      </c>
      <c r="C16" t="s">
        <v>22</v>
      </c>
      <c r="D16" s="10" t="str">
        <f t="shared" si="0"/>
        <v>MShotPutF43/44</v>
      </c>
      <c r="E16" s="1">
        <v>1200</v>
      </c>
      <c r="F16" s="1">
        <v>3.922857</v>
      </c>
      <c r="G16" s="1">
        <v>0.341609</v>
      </c>
      <c r="H16" s="6">
        <f t="shared" si="1"/>
        <v>16.47</v>
      </c>
      <c r="I16" s="7"/>
      <c r="J16" s="2"/>
    </row>
    <row r="17" spans="1:10" x14ac:dyDescent="0.25">
      <c r="A17" t="s">
        <v>0</v>
      </c>
      <c r="B17" t="s">
        <v>57</v>
      </c>
      <c r="C17" t="s">
        <v>23</v>
      </c>
      <c r="D17" s="10" t="str">
        <f t="shared" si="0"/>
        <v>MShotPutF46</v>
      </c>
      <c r="E17" s="1">
        <v>1200</v>
      </c>
      <c r="F17" s="1">
        <v>3.922857</v>
      </c>
      <c r="G17" s="1">
        <v>0.35284599999999999</v>
      </c>
      <c r="H17" s="6">
        <f t="shared" si="1"/>
        <v>15.950000000000001</v>
      </c>
      <c r="I17" s="7"/>
      <c r="J17" s="2"/>
    </row>
    <row r="18" spans="1:10" x14ac:dyDescent="0.25">
      <c r="A18" t="s">
        <v>0</v>
      </c>
      <c r="B18" t="s">
        <v>57</v>
      </c>
      <c r="C18" t="s">
        <v>24</v>
      </c>
      <c r="D18" s="10" t="str">
        <f t="shared" si="0"/>
        <v>MShotPutF52</v>
      </c>
      <c r="E18">
        <v>1200</v>
      </c>
      <c r="F18" s="1">
        <v>3.1336620000000002</v>
      </c>
      <c r="G18" s="1">
        <v>0.47297800000000001</v>
      </c>
      <c r="H18" s="6">
        <f t="shared" si="1"/>
        <v>10.23</v>
      </c>
      <c r="J18" s="2"/>
    </row>
    <row r="19" spans="1:10" x14ac:dyDescent="0.25">
      <c r="A19" t="s">
        <v>0</v>
      </c>
      <c r="B19" t="s">
        <v>57</v>
      </c>
      <c r="C19" t="s">
        <v>25</v>
      </c>
      <c r="D19" s="10" t="str">
        <f t="shared" si="0"/>
        <v>MShotPutF53</v>
      </c>
      <c r="E19" s="1">
        <v>1200</v>
      </c>
      <c r="F19" s="1">
        <v>3.1336620000000002</v>
      </c>
      <c r="G19" s="1">
        <v>0.53778999999999999</v>
      </c>
      <c r="H19" s="6">
        <f t="shared" si="1"/>
        <v>9</v>
      </c>
      <c r="I19" s="7"/>
      <c r="J19" s="2"/>
    </row>
    <row r="20" spans="1:10" x14ac:dyDescent="0.25">
      <c r="A20" t="s">
        <v>0</v>
      </c>
      <c r="B20" t="s">
        <v>57</v>
      </c>
      <c r="C20" t="s">
        <v>26</v>
      </c>
      <c r="D20" s="10" t="str">
        <f t="shared" si="0"/>
        <v>MShotPutF54</v>
      </c>
      <c r="E20" s="1">
        <v>1200</v>
      </c>
      <c r="F20" s="1">
        <v>3.1336620000000002</v>
      </c>
      <c r="G20" s="1">
        <v>0.476024</v>
      </c>
      <c r="H20" s="6">
        <f t="shared" si="1"/>
        <v>10.16</v>
      </c>
      <c r="I20" s="7"/>
      <c r="J20" s="2"/>
    </row>
    <row r="21" spans="1:10" x14ac:dyDescent="0.25">
      <c r="A21" t="s">
        <v>0</v>
      </c>
      <c r="B21" t="s">
        <v>57</v>
      </c>
      <c r="C21" t="s">
        <v>27</v>
      </c>
      <c r="D21" s="10" t="str">
        <f t="shared" si="0"/>
        <v>MShotPutF55</v>
      </c>
      <c r="E21" s="1">
        <v>1200</v>
      </c>
      <c r="F21" s="1">
        <v>3.1336620000000002</v>
      </c>
      <c r="G21" s="1">
        <v>0.39863199999999999</v>
      </c>
      <c r="H21" s="6">
        <f t="shared" si="1"/>
        <v>12.14</v>
      </c>
      <c r="I21" s="7"/>
      <c r="J21" s="2"/>
    </row>
    <row r="22" spans="1:10" x14ac:dyDescent="0.25">
      <c r="A22" t="s">
        <v>0</v>
      </c>
      <c r="B22" t="s">
        <v>57</v>
      </c>
      <c r="C22" t="s">
        <v>28</v>
      </c>
      <c r="D22" s="10" t="str">
        <f t="shared" si="0"/>
        <v>MShotPutF56</v>
      </c>
      <c r="E22" s="1">
        <v>1200</v>
      </c>
      <c r="F22" s="1">
        <v>3.1336620000000002</v>
      </c>
      <c r="G22" s="1">
        <v>0.39646799999999999</v>
      </c>
      <c r="H22" s="6">
        <f t="shared" si="1"/>
        <v>12.200000000000001</v>
      </c>
      <c r="I22" s="7"/>
      <c r="J22" s="2"/>
    </row>
    <row r="23" spans="1:10" x14ac:dyDescent="0.25">
      <c r="A23" t="s">
        <v>0</v>
      </c>
      <c r="B23" t="s">
        <v>57</v>
      </c>
      <c r="C23" t="s">
        <v>29</v>
      </c>
      <c r="D23" s="10" t="str">
        <f t="shared" si="0"/>
        <v>MShotPutF57</v>
      </c>
      <c r="E23" s="1">
        <v>1200</v>
      </c>
      <c r="F23" s="1">
        <v>3.1336620000000002</v>
      </c>
      <c r="G23" s="1">
        <v>0.34031899999999998</v>
      </c>
      <c r="H23" s="6">
        <f t="shared" si="1"/>
        <v>14.21</v>
      </c>
      <c r="I23" s="7"/>
      <c r="J23" s="2"/>
    </row>
    <row r="24" spans="1:10" x14ac:dyDescent="0.25">
      <c r="A24" t="s">
        <v>0</v>
      </c>
      <c r="B24" t="s">
        <v>57</v>
      </c>
      <c r="C24" t="s">
        <v>30</v>
      </c>
      <c r="D24" s="10" t="str">
        <f t="shared" si="0"/>
        <v>MShotPutF61</v>
      </c>
      <c r="E24" s="1">
        <v>1200</v>
      </c>
      <c r="F24" s="1">
        <v>3.922857</v>
      </c>
      <c r="G24" s="1">
        <v>0.36908099999999999</v>
      </c>
      <c r="H24" s="6">
        <f t="shared" si="1"/>
        <v>15.25</v>
      </c>
      <c r="I24" s="7"/>
      <c r="J24" s="2"/>
    </row>
    <row r="25" spans="1:10" x14ac:dyDescent="0.25">
      <c r="A25" t="s">
        <v>0</v>
      </c>
      <c r="B25" t="s">
        <v>57</v>
      </c>
      <c r="C25" t="s">
        <v>31</v>
      </c>
      <c r="D25" s="10" t="str">
        <f t="shared" si="0"/>
        <v>MShotPutF62</v>
      </c>
      <c r="E25" s="1">
        <v>1200</v>
      </c>
      <c r="F25" s="1">
        <v>3.922857</v>
      </c>
      <c r="G25" s="1">
        <v>0.341609</v>
      </c>
      <c r="H25" s="6">
        <f t="shared" si="1"/>
        <v>16.47</v>
      </c>
      <c r="I25" s="7"/>
      <c r="J25" s="2"/>
    </row>
    <row r="26" spans="1:10" x14ac:dyDescent="0.25">
      <c r="A26" t="s">
        <v>0</v>
      </c>
      <c r="B26" t="s">
        <v>57</v>
      </c>
      <c r="C26" t="s">
        <v>32</v>
      </c>
      <c r="D26" s="10" t="str">
        <f t="shared" si="0"/>
        <v>MShotPutF63</v>
      </c>
      <c r="E26" s="1">
        <v>1200</v>
      </c>
      <c r="F26" s="1">
        <v>3.922857</v>
      </c>
      <c r="G26" s="1">
        <v>0.36908099999999999</v>
      </c>
      <c r="H26" s="6">
        <f t="shared" si="1"/>
        <v>15.25</v>
      </c>
      <c r="I26" s="7"/>
      <c r="J26" s="2"/>
    </row>
    <row r="27" spans="1:10" x14ac:dyDescent="0.25">
      <c r="A27" t="s">
        <v>0</v>
      </c>
      <c r="B27" t="s">
        <v>57</v>
      </c>
      <c r="C27" t="s">
        <v>33</v>
      </c>
      <c r="D27" s="10" t="str">
        <f t="shared" si="0"/>
        <v>MShotPutF64</v>
      </c>
      <c r="E27" s="1">
        <v>1200</v>
      </c>
      <c r="F27" s="1">
        <v>3.922857</v>
      </c>
      <c r="G27" s="1">
        <v>0.341609</v>
      </c>
      <c r="H27" s="6">
        <f t="shared" si="1"/>
        <v>16.47</v>
      </c>
      <c r="I27" s="7"/>
      <c r="J27" s="2"/>
    </row>
    <row r="28" spans="1:10" x14ac:dyDescent="0.25">
      <c r="A28" t="s">
        <v>0</v>
      </c>
      <c r="B28" t="s">
        <v>34</v>
      </c>
      <c r="C28" t="s">
        <v>1</v>
      </c>
      <c r="D28" s="10" t="str">
        <f t="shared" si="0"/>
        <v>MDiscusF11</v>
      </c>
      <c r="E28" s="1">
        <v>1200</v>
      </c>
      <c r="F28" s="1">
        <v>3.204275</v>
      </c>
      <c r="G28" s="1">
        <v>0.11799</v>
      </c>
      <c r="H28" s="6">
        <f t="shared" si="1"/>
        <v>41.59</v>
      </c>
      <c r="I28" s="7"/>
      <c r="J28" s="2"/>
    </row>
    <row r="29" spans="1:10" x14ac:dyDescent="0.25">
      <c r="A29" t="s">
        <v>0</v>
      </c>
      <c r="B29" t="s">
        <v>34</v>
      </c>
      <c r="C29" t="s">
        <v>9</v>
      </c>
      <c r="D29" s="10" t="str">
        <f t="shared" si="0"/>
        <v>MDiscusF12</v>
      </c>
      <c r="E29" s="1">
        <v>1200</v>
      </c>
      <c r="F29" s="1">
        <v>3.204275</v>
      </c>
      <c r="G29" s="1">
        <v>0.10050199999999999</v>
      </c>
      <c r="H29" s="6">
        <f t="shared" si="1"/>
        <v>48.82</v>
      </c>
      <c r="I29" s="7"/>
      <c r="J29" s="2"/>
    </row>
    <row r="30" spans="1:10" x14ac:dyDescent="0.25">
      <c r="A30" t="s">
        <v>0</v>
      </c>
      <c r="B30" t="s">
        <v>34</v>
      </c>
      <c r="C30" t="s">
        <v>10</v>
      </c>
      <c r="D30" s="10" t="str">
        <f t="shared" si="0"/>
        <v>MDiscusF13</v>
      </c>
      <c r="E30" s="1">
        <v>1200</v>
      </c>
      <c r="F30" s="1">
        <v>3.204275</v>
      </c>
      <c r="G30" s="1">
        <v>0.11661199999999999</v>
      </c>
      <c r="H30" s="6">
        <f t="shared" si="1"/>
        <v>42.08</v>
      </c>
      <c r="I30" s="7"/>
      <c r="J30" s="2"/>
    </row>
    <row r="31" spans="1:10" x14ac:dyDescent="0.25">
      <c r="A31" t="s">
        <v>0</v>
      </c>
      <c r="B31" t="s">
        <v>34</v>
      </c>
      <c r="C31" t="s">
        <v>12</v>
      </c>
      <c r="D31" s="10" t="str">
        <f t="shared" si="0"/>
        <v>MDiscusF32</v>
      </c>
      <c r="E31" s="1">
        <v>1200</v>
      </c>
      <c r="F31" s="1">
        <v>2.584997</v>
      </c>
      <c r="G31" s="1">
        <v>0.203343</v>
      </c>
      <c r="H31" s="6">
        <f t="shared" si="1"/>
        <v>21.09</v>
      </c>
      <c r="I31" s="7"/>
      <c r="J31" s="2"/>
    </row>
    <row r="32" spans="1:10" x14ac:dyDescent="0.25">
      <c r="A32" t="s">
        <v>0</v>
      </c>
      <c r="B32" t="s">
        <v>34</v>
      </c>
      <c r="C32" t="s">
        <v>13</v>
      </c>
      <c r="D32" s="10" t="str">
        <f t="shared" si="0"/>
        <v>MDiscusF33</v>
      </c>
      <c r="E32" s="1">
        <v>1200</v>
      </c>
      <c r="F32" s="1">
        <v>2.584997</v>
      </c>
      <c r="G32" s="1">
        <v>0.131189</v>
      </c>
      <c r="H32" s="6">
        <f t="shared" si="1"/>
        <v>32.68</v>
      </c>
      <c r="I32" s="7"/>
      <c r="J32" s="2"/>
    </row>
    <row r="33" spans="1:10" x14ac:dyDescent="0.25">
      <c r="A33" t="s">
        <v>0</v>
      </c>
      <c r="B33" t="s">
        <v>34</v>
      </c>
      <c r="C33" t="s">
        <v>14</v>
      </c>
      <c r="D33" s="10" t="str">
        <f t="shared" si="0"/>
        <v>MDiscusF34</v>
      </c>
      <c r="E33" s="1">
        <v>1200</v>
      </c>
      <c r="F33" s="1">
        <v>2.584997</v>
      </c>
      <c r="G33" s="1">
        <v>0.10426299999999999</v>
      </c>
      <c r="H33" s="6">
        <f t="shared" si="1"/>
        <v>41.12</v>
      </c>
      <c r="I33" s="7"/>
      <c r="J33" s="2"/>
    </row>
    <row r="34" spans="1:10" x14ac:dyDescent="0.25">
      <c r="A34" t="s">
        <v>0</v>
      </c>
      <c r="B34" t="s">
        <v>34</v>
      </c>
      <c r="C34" t="s">
        <v>15</v>
      </c>
      <c r="D34" s="10" t="str">
        <f t="shared" si="0"/>
        <v>MDiscusF35</v>
      </c>
      <c r="E34" s="1">
        <v>1200</v>
      </c>
      <c r="F34" s="1">
        <v>3.204275</v>
      </c>
      <c r="G34" s="1">
        <v>0.10586</v>
      </c>
      <c r="H34" s="6">
        <f t="shared" si="1"/>
        <v>46.35</v>
      </c>
      <c r="I34" s="7"/>
      <c r="J34" s="2"/>
    </row>
    <row r="35" spans="1:10" x14ac:dyDescent="0.25">
      <c r="A35" t="s">
        <v>0</v>
      </c>
      <c r="B35" t="s">
        <v>34</v>
      </c>
      <c r="C35" t="s">
        <v>16</v>
      </c>
      <c r="D35" s="10" t="str">
        <f t="shared" si="0"/>
        <v>MDiscusF36</v>
      </c>
      <c r="E35">
        <v>1200</v>
      </c>
      <c r="F35" s="1">
        <v>3.204275</v>
      </c>
      <c r="G35" s="1">
        <v>0.11475399999999999</v>
      </c>
      <c r="H35" s="6">
        <f t="shared" si="1"/>
        <v>42.76</v>
      </c>
      <c r="J35" s="2"/>
    </row>
    <row r="36" spans="1:10" x14ac:dyDescent="0.25">
      <c r="A36" t="s">
        <v>0</v>
      </c>
      <c r="B36" t="s">
        <v>34</v>
      </c>
      <c r="C36" t="s">
        <v>17</v>
      </c>
      <c r="D36" s="10" t="str">
        <f t="shared" si="0"/>
        <v>MDiscusF37</v>
      </c>
      <c r="E36" s="1">
        <v>1200</v>
      </c>
      <c r="F36" s="1">
        <v>3.204275</v>
      </c>
      <c r="G36" s="1">
        <v>9.2002E-2</v>
      </c>
      <c r="H36" s="6">
        <f t="shared" si="1"/>
        <v>53.33</v>
      </c>
      <c r="I36" s="7"/>
      <c r="J36" s="2"/>
    </row>
    <row r="37" spans="1:10" x14ac:dyDescent="0.25">
      <c r="A37" t="s">
        <v>0</v>
      </c>
      <c r="B37" t="s">
        <v>34</v>
      </c>
      <c r="C37" t="s">
        <v>18</v>
      </c>
      <c r="D37" s="10" t="str">
        <f t="shared" si="0"/>
        <v>MDiscusF38</v>
      </c>
      <c r="E37" s="1">
        <v>1200</v>
      </c>
      <c r="F37" s="1">
        <v>3.204275</v>
      </c>
      <c r="G37" s="1">
        <v>0.10351100000000001</v>
      </c>
      <c r="H37" s="6">
        <f t="shared" si="1"/>
        <v>47.4</v>
      </c>
      <c r="I37" s="7"/>
      <c r="J37" s="2"/>
    </row>
    <row r="38" spans="1:10" x14ac:dyDescent="0.25">
      <c r="A38" t="s">
        <v>0</v>
      </c>
      <c r="B38" t="s">
        <v>34</v>
      </c>
      <c r="C38" t="s">
        <v>19</v>
      </c>
      <c r="D38" s="10" t="str">
        <f t="shared" si="0"/>
        <v>MDiscusF40</v>
      </c>
      <c r="E38" s="1">
        <v>1200</v>
      </c>
      <c r="F38" s="1">
        <v>3.204275</v>
      </c>
      <c r="G38" s="1">
        <v>0.19245000000000001</v>
      </c>
      <c r="H38" s="6">
        <f t="shared" si="1"/>
        <v>25.5</v>
      </c>
      <c r="I38" s="7"/>
      <c r="J38" s="2"/>
    </row>
    <row r="39" spans="1:10" x14ac:dyDescent="0.25">
      <c r="A39" t="s">
        <v>0</v>
      </c>
      <c r="B39" t="s">
        <v>34</v>
      </c>
      <c r="C39" t="s">
        <v>20</v>
      </c>
      <c r="D39" s="10" t="str">
        <f t="shared" si="0"/>
        <v>MDiscusF41</v>
      </c>
      <c r="E39" s="1">
        <v>1200</v>
      </c>
      <c r="F39" s="1">
        <v>3.204275</v>
      </c>
      <c r="G39" s="1">
        <v>0.118021</v>
      </c>
      <c r="H39" s="6">
        <f t="shared" si="1"/>
        <v>41.58</v>
      </c>
      <c r="I39" s="7"/>
      <c r="J39" s="2"/>
    </row>
    <row r="40" spans="1:10" x14ac:dyDescent="0.25">
      <c r="A40" t="s">
        <v>0</v>
      </c>
      <c r="B40" t="s">
        <v>34</v>
      </c>
      <c r="C40" t="s">
        <v>21</v>
      </c>
      <c r="D40" s="10" t="str">
        <f t="shared" si="0"/>
        <v>MDiscusF42</v>
      </c>
      <c r="E40" s="1">
        <v>1200</v>
      </c>
      <c r="F40" s="1">
        <v>3.204275</v>
      </c>
      <c r="G40" s="1">
        <v>0.10446900000000001</v>
      </c>
      <c r="H40" s="6">
        <f t="shared" si="1"/>
        <v>46.97</v>
      </c>
      <c r="I40" s="7"/>
      <c r="J40" s="2"/>
    </row>
    <row r="41" spans="1:10" x14ac:dyDescent="0.25">
      <c r="A41" t="s">
        <v>0</v>
      </c>
      <c r="B41" t="s">
        <v>34</v>
      </c>
      <c r="C41" t="s">
        <v>22</v>
      </c>
      <c r="D41" s="10" t="str">
        <f t="shared" si="0"/>
        <v>MDiscusF43/44</v>
      </c>
      <c r="E41" s="1">
        <v>1200</v>
      </c>
      <c r="F41" s="1">
        <v>3.204275</v>
      </c>
      <c r="G41" s="1">
        <v>8.3534999999999998E-2</v>
      </c>
      <c r="H41" s="6">
        <f t="shared" si="1"/>
        <v>58.74</v>
      </c>
      <c r="I41" s="7"/>
      <c r="J41" s="2"/>
    </row>
    <row r="42" spans="1:10" x14ac:dyDescent="0.25">
      <c r="A42" t="s">
        <v>0</v>
      </c>
      <c r="B42" t="s">
        <v>34</v>
      </c>
      <c r="C42" t="s">
        <v>23</v>
      </c>
      <c r="D42" s="10" t="str">
        <f t="shared" si="0"/>
        <v>MDiscusF46</v>
      </c>
      <c r="E42" s="1">
        <v>1200</v>
      </c>
      <c r="F42" s="1">
        <v>3.204275</v>
      </c>
      <c r="G42" s="1">
        <v>9.6841999999999998E-2</v>
      </c>
      <c r="H42" s="6">
        <f t="shared" si="1"/>
        <v>50.67</v>
      </c>
      <c r="I42" s="7"/>
      <c r="J42" s="2"/>
    </row>
    <row r="43" spans="1:10" x14ac:dyDescent="0.25">
      <c r="A43" t="s">
        <v>0</v>
      </c>
      <c r="B43" t="s">
        <v>34</v>
      </c>
      <c r="C43" t="s">
        <v>35</v>
      </c>
      <c r="D43" s="10" t="str">
        <f t="shared" si="0"/>
        <v>MDiscusF51</v>
      </c>
      <c r="E43" s="1">
        <v>1200</v>
      </c>
      <c r="F43" s="1">
        <v>2.584997</v>
      </c>
      <c r="G43" s="1">
        <v>0.34879500000000002</v>
      </c>
      <c r="H43" s="6">
        <f t="shared" si="1"/>
        <v>12.3</v>
      </c>
      <c r="I43" s="7"/>
      <c r="J43" s="2"/>
    </row>
    <row r="44" spans="1:10" x14ac:dyDescent="0.25">
      <c r="A44" t="s">
        <v>0</v>
      </c>
      <c r="B44" t="s">
        <v>34</v>
      </c>
      <c r="C44" t="s">
        <v>24</v>
      </c>
      <c r="D44" s="10" t="str">
        <f t="shared" si="0"/>
        <v>MDiscusF52</v>
      </c>
      <c r="E44" s="1">
        <v>1200</v>
      </c>
      <c r="F44" s="1">
        <v>2.584997</v>
      </c>
      <c r="G44" s="1">
        <v>0.19507099999999999</v>
      </c>
      <c r="H44" s="6">
        <f t="shared" si="1"/>
        <v>21.98</v>
      </c>
      <c r="I44" s="7"/>
      <c r="J44" s="2"/>
    </row>
    <row r="45" spans="1:10" x14ac:dyDescent="0.25">
      <c r="A45" t="s">
        <v>0</v>
      </c>
      <c r="B45" t="s">
        <v>34</v>
      </c>
      <c r="C45" t="s">
        <v>25</v>
      </c>
      <c r="D45" s="10" t="str">
        <f t="shared" si="0"/>
        <v>MDiscusF53</v>
      </c>
      <c r="E45" s="1">
        <v>1200</v>
      </c>
      <c r="F45" s="1">
        <v>2.584997</v>
      </c>
      <c r="G45" s="1">
        <v>0.16322200000000001</v>
      </c>
      <c r="H45" s="6">
        <f t="shared" si="1"/>
        <v>26.27</v>
      </c>
      <c r="I45" s="7"/>
      <c r="J45" s="2"/>
    </row>
    <row r="46" spans="1:10" x14ac:dyDescent="0.25">
      <c r="A46" t="s">
        <v>0</v>
      </c>
      <c r="B46" t="s">
        <v>34</v>
      </c>
      <c r="C46" t="s">
        <v>26</v>
      </c>
      <c r="D46" s="10" t="str">
        <f t="shared" si="0"/>
        <v>MDiscusF54</v>
      </c>
      <c r="E46" s="1">
        <v>1200</v>
      </c>
      <c r="F46" s="1">
        <v>2.584997</v>
      </c>
      <c r="G46" s="1">
        <v>0.139927</v>
      </c>
      <c r="H46" s="6">
        <f t="shared" si="1"/>
        <v>30.64</v>
      </c>
      <c r="I46" s="7"/>
      <c r="J46" s="2"/>
    </row>
    <row r="47" spans="1:10" x14ac:dyDescent="0.25">
      <c r="A47" t="s">
        <v>0</v>
      </c>
      <c r="B47" t="s">
        <v>34</v>
      </c>
      <c r="C47" t="s">
        <v>27</v>
      </c>
      <c r="D47" s="10" t="str">
        <f t="shared" si="0"/>
        <v>MDiscusF55</v>
      </c>
      <c r="E47" s="1">
        <v>1200</v>
      </c>
      <c r="F47" s="1">
        <v>2.584997</v>
      </c>
      <c r="G47" s="1">
        <v>0.112169</v>
      </c>
      <c r="H47" s="6">
        <f t="shared" si="1"/>
        <v>38.22</v>
      </c>
      <c r="I47" s="7"/>
      <c r="J47" s="2"/>
    </row>
    <row r="48" spans="1:10" x14ac:dyDescent="0.25">
      <c r="A48" t="s">
        <v>0</v>
      </c>
      <c r="B48" t="s">
        <v>34</v>
      </c>
      <c r="C48" t="s">
        <v>28</v>
      </c>
      <c r="D48" s="10" t="str">
        <f t="shared" si="0"/>
        <v>MDiscusF56</v>
      </c>
      <c r="E48" s="1">
        <v>1200</v>
      </c>
      <c r="F48" s="1">
        <v>2.584997</v>
      </c>
      <c r="G48" s="1">
        <v>9.6464999999999995E-2</v>
      </c>
      <c r="H48" s="6">
        <f t="shared" si="1"/>
        <v>44.45</v>
      </c>
      <c r="I48" s="7"/>
      <c r="J48" s="2"/>
    </row>
    <row r="49" spans="1:10" x14ac:dyDescent="0.25">
      <c r="A49" t="s">
        <v>0</v>
      </c>
      <c r="B49" t="s">
        <v>34</v>
      </c>
      <c r="C49" t="s">
        <v>29</v>
      </c>
      <c r="D49" s="10" t="str">
        <f t="shared" si="0"/>
        <v>MDiscusF57</v>
      </c>
      <c r="E49" s="1">
        <v>1200</v>
      </c>
      <c r="F49" s="1">
        <v>2.584997</v>
      </c>
      <c r="G49" s="1">
        <v>8.8224999999999998E-2</v>
      </c>
      <c r="H49" s="6">
        <f t="shared" si="1"/>
        <v>48.6</v>
      </c>
      <c r="I49" s="7"/>
      <c r="J49" s="2"/>
    </row>
    <row r="50" spans="1:10" x14ac:dyDescent="0.25">
      <c r="A50" t="s">
        <v>0</v>
      </c>
      <c r="B50" t="s">
        <v>34</v>
      </c>
      <c r="C50" t="s">
        <v>30</v>
      </c>
      <c r="D50" s="10" t="str">
        <f t="shared" si="0"/>
        <v>MDiscusF61</v>
      </c>
      <c r="E50" s="1">
        <v>1200</v>
      </c>
      <c r="F50" s="1">
        <v>3.204275</v>
      </c>
      <c r="G50" s="1">
        <v>0.10446900000000001</v>
      </c>
      <c r="H50" s="6">
        <f t="shared" si="1"/>
        <v>46.97</v>
      </c>
      <c r="I50" s="7"/>
      <c r="J50" s="2"/>
    </row>
    <row r="51" spans="1:10" x14ac:dyDescent="0.25">
      <c r="A51" t="s">
        <v>0</v>
      </c>
      <c r="B51" t="s">
        <v>34</v>
      </c>
      <c r="C51" t="s">
        <v>31</v>
      </c>
      <c r="D51" s="10" t="str">
        <f t="shared" si="0"/>
        <v>MDiscusF62</v>
      </c>
      <c r="E51" s="1">
        <v>1200</v>
      </c>
      <c r="F51" s="1">
        <v>3.204275</v>
      </c>
      <c r="G51" s="1">
        <v>8.3534999999999998E-2</v>
      </c>
      <c r="H51" s="6">
        <f t="shared" si="1"/>
        <v>58.74</v>
      </c>
      <c r="I51" s="7"/>
      <c r="J51" s="2"/>
    </row>
    <row r="52" spans="1:10" x14ac:dyDescent="0.25">
      <c r="A52" t="s">
        <v>0</v>
      </c>
      <c r="B52" t="s">
        <v>34</v>
      </c>
      <c r="C52" t="s">
        <v>32</v>
      </c>
      <c r="D52" s="10" t="str">
        <f t="shared" si="0"/>
        <v>MDiscusF63</v>
      </c>
      <c r="E52" s="1">
        <v>1200</v>
      </c>
      <c r="F52" s="1">
        <v>3.204275</v>
      </c>
      <c r="G52" s="1">
        <v>0.10446900000000001</v>
      </c>
      <c r="H52" s="6">
        <f t="shared" si="1"/>
        <v>46.97</v>
      </c>
      <c r="I52" s="7"/>
      <c r="J52" s="2"/>
    </row>
    <row r="53" spans="1:10" x14ac:dyDescent="0.25">
      <c r="A53" t="s">
        <v>0</v>
      </c>
      <c r="B53" t="s">
        <v>34</v>
      </c>
      <c r="C53" t="s">
        <v>33</v>
      </c>
      <c r="D53" s="10" t="str">
        <f t="shared" si="0"/>
        <v>MDiscusF64</v>
      </c>
      <c r="E53" s="1">
        <v>1200</v>
      </c>
      <c r="F53" s="1">
        <v>3.204275</v>
      </c>
      <c r="G53" s="1">
        <v>8.3534999999999998E-2</v>
      </c>
      <c r="H53" s="6">
        <f t="shared" si="1"/>
        <v>58.74</v>
      </c>
      <c r="J53" s="2"/>
    </row>
    <row r="54" spans="1:10" x14ac:dyDescent="0.25">
      <c r="A54" t="s">
        <v>0</v>
      </c>
      <c r="B54" t="s">
        <v>36</v>
      </c>
      <c r="C54" t="s">
        <v>1</v>
      </c>
      <c r="D54" s="10" t="str">
        <f t="shared" si="0"/>
        <v>MJavelinF11</v>
      </c>
      <c r="E54" s="1">
        <v>1200</v>
      </c>
      <c r="F54" s="1">
        <v>2.856754</v>
      </c>
      <c r="G54" s="1">
        <v>9.0010000000000007E-2</v>
      </c>
      <c r="H54" s="6">
        <f t="shared" si="1"/>
        <v>50.65</v>
      </c>
      <c r="I54" s="7"/>
      <c r="J54" s="2"/>
    </row>
    <row r="55" spans="1:10" x14ac:dyDescent="0.25">
      <c r="A55" t="s">
        <v>0</v>
      </c>
      <c r="B55" t="s">
        <v>36</v>
      </c>
      <c r="C55" t="s">
        <v>9</v>
      </c>
      <c r="D55" s="10" t="str">
        <f t="shared" si="0"/>
        <v>MJavelinF12</v>
      </c>
      <c r="E55" s="1">
        <v>1200</v>
      </c>
      <c r="F55" s="1">
        <v>2.856754</v>
      </c>
      <c r="G55" s="1">
        <v>6.9866999999999999E-2</v>
      </c>
      <c r="H55" s="6">
        <f t="shared" si="1"/>
        <v>65.25</v>
      </c>
      <c r="I55" s="7"/>
      <c r="J55" s="2"/>
    </row>
    <row r="56" spans="1:10" x14ac:dyDescent="0.25">
      <c r="A56" t="s">
        <v>0</v>
      </c>
      <c r="B56" t="s">
        <v>36</v>
      </c>
      <c r="C56" t="s">
        <v>10</v>
      </c>
      <c r="D56" s="10" t="str">
        <f t="shared" si="0"/>
        <v>MJavelinF13</v>
      </c>
      <c r="E56" s="1">
        <v>1200</v>
      </c>
      <c r="F56" s="1">
        <v>2.856754</v>
      </c>
      <c r="G56" s="1">
        <v>6.5787999999999999E-2</v>
      </c>
      <c r="H56" s="6">
        <f t="shared" si="1"/>
        <v>69.3</v>
      </c>
      <c r="I56" s="7"/>
      <c r="J56" s="2"/>
    </row>
    <row r="57" spans="1:10" x14ac:dyDescent="0.25">
      <c r="A57" t="s">
        <v>0</v>
      </c>
      <c r="B57" t="s">
        <v>36</v>
      </c>
      <c r="C57" t="s">
        <v>13</v>
      </c>
      <c r="D57" s="10" t="str">
        <f t="shared" si="0"/>
        <v>MJavelinF33</v>
      </c>
      <c r="E57" s="1">
        <v>1200</v>
      </c>
      <c r="F57" s="1">
        <v>2.6125400000000001</v>
      </c>
      <c r="G57" s="1">
        <v>0.17369899999999999</v>
      </c>
      <c r="H57" s="6">
        <f t="shared" si="1"/>
        <v>24.84</v>
      </c>
      <c r="I57" s="7"/>
      <c r="J57" s="2"/>
    </row>
    <row r="58" spans="1:10" x14ac:dyDescent="0.25">
      <c r="A58" t="s">
        <v>0</v>
      </c>
      <c r="B58" t="s">
        <v>36</v>
      </c>
      <c r="C58" t="s">
        <v>14</v>
      </c>
      <c r="D58" s="10" t="str">
        <f t="shared" si="0"/>
        <v>MJavelinF34</v>
      </c>
      <c r="E58" s="1">
        <v>1200</v>
      </c>
      <c r="F58" s="1">
        <v>2.6125400000000001</v>
      </c>
      <c r="G58" s="1">
        <v>0.117104</v>
      </c>
      <c r="H58" s="6">
        <f t="shared" si="1"/>
        <v>36.85</v>
      </c>
      <c r="I58" s="7"/>
      <c r="J58" s="2"/>
    </row>
    <row r="59" spans="1:10" x14ac:dyDescent="0.25">
      <c r="A59" t="s">
        <v>0</v>
      </c>
      <c r="B59" t="s">
        <v>36</v>
      </c>
      <c r="C59" t="s">
        <v>15</v>
      </c>
      <c r="D59" s="10" t="str">
        <f t="shared" si="0"/>
        <v>MJavelinF35</v>
      </c>
      <c r="E59" s="1">
        <v>1200</v>
      </c>
      <c r="F59" s="1">
        <v>2.856754</v>
      </c>
      <c r="G59" s="1">
        <v>0.111681</v>
      </c>
      <c r="H59" s="6">
        <f t="shared" si="1"/>
        <v>40.82</v>
      </c>
      <c r="I59" s="7"/>
      <c r="J59" s="2"/>
    </row>
    <row r="60" spans="1:10" x14ac:dyDescent="0.25">
      <c r="A60" t="s">
        <v>0</v>
      </c>
      <c r="B60" t="s">
        <v>36</v>
      </c>
      <c r="C60" t="s">
        <v>16</v>
      </c>
      <c r="D60" s="10" t="str">
        <f t="shared" si="0"/>
        <v>MJavelinF36</v>
      </c>
      <c r="E60" s="1">
        <v>1200</v>
      </c>
      <c r="F60" s="1">
        <v>2.856754</v>
      </c>
      <c r="G60" s="1">
        <v>0.102161</v>
      </c>
      <c r="H60" s="6">
        <f t="shared" si="1"/>
        <v>44.63</v>
      </c>
      <c r="I60" s="7"/>
      <c r="J60" s="2"/>
    </row>
    <row r="61" spans="1:10" x14ac:dyDescent="0.25">
      <c r="A61" t="s">
        <v>0</v>
      </c>
      <c r="B61" t="s">
        <v>36</v>
      </c>
      <c r="C61" t="s">
        <v>17</v>
      </c>
      <c r="D61" s="10" t="str">
        <f t="shared" si="0"/>
        <v>MJavelinF37</v>
      </c>
      <c r="E61" s="1">
        <v>1200</v>
      </c>
      <c r="F61" s="1">
        <v>2.856754</v>
      </c>
      <c r="G61" s="1">
        <v>9.0577000000000005E-2</v>
      </c>
      <c r="H61" s="6">
        <f t="shared" si="1"/>
        <v>50.33</v>
      </c>
      <c r="I61" s="7"/>
      <c r="J61" s="2"/>
    </row>
    <row r="62" spans="1:10" x14ac:dyDescent="0.25">
      <c r="A62" t="s">
        <v>0</v>
      </c>
      <c r="B62" t="s">
        <v>36</v>
      </c>
      <c r="C62" t="s">
        <v>18</v>
      </c>
      <c r="D62" s="10" t="str">
        <f t="shared" si="0"/>
        <v>MJavelinF38</v>
      </c>
      <c r="E62" s="1">
        <v>1200</v>
      </c>
      <c r="F62" s="1">
        <v>2.856754</v>
      </c>
      <c r="G62" s="1">
        <v>8.4834999999999994E-2</v>
      </c>
      <c r="H62" s="6">
        <f t="shared" si="1"/>
        <v>53.74</v>
      </c>
      <c r="I62" s="7"/>
      <c r="J62" s="2"/>
    </row>
    <row r="63" spans="1:10" x14ac:dyDescent="0.25">
      <c r="A63" t="s">
        <v>0</v>
      </c>
      <c r="B63" t="s">
        <v>36</v>
      </c>
      <c r="C63" t="s">
        <v>19</v>
      </c>
      <c r="D63" s="10" t="str">
        <f t="shared" si="0"/>
        <v>MJavelinF40</v>
      </c>
      <c r="E63" s="1">
        <v>1200</v>
      </c>
      <c r="F63" s="1">
        <v>2.856754</v>
      </c>
      <c r="G63" s="1">
        <v>0.12252</v>
      </c>
      <c r="H63" s="6">
        <f t="shared" si="1"/>
        <v>37.21</v>
      </c>
      <c r="I63" s="7"/>
      <c r="J63" s="2"/>
    </row>
    <row r="64" spans="1:10" x14ac:dyDescent="0.25">
      <c r="A64" t="s">
        <v>0</v>
      </c>
      <c r="B64" t="s">
        <v>36</v>
      </c>
      <c r="C64" t="s">
        <v>20</v>
      </c>
      <c r="D64" s="10" t="str">
        <f t="shared" si="0"/>
        <v>MJavelinF41</v>
      </c>
      <c r="E64" s="1">
        <v>1200</v>
      </c>
      <c r="F64" s="1">
        <v>2.856754</v>
      </c>
      <c r="G64" s="1">
        <v>0.100661</v>
      </c>
      <c r="H64" s="6">
        <f t="shared" si="1"/>
        <v>45.29</v>
      </c>
      <c r="I64" s="7"/>
      <c r="J64" s="2"/>
    </row>
    <row r="65" spans="1:10" x14ac:dyDescent="0.25">
      <c r="A65" t="s">
        <v>0</v>
      </c>
      <c r="B65" t="s">
        <v>36</v>
      </c>
      <c r="C65" t="s">
        <v>21</v>
      </c>
      <c r="D65" s="10" t="str">
        <f t="shared" si="0"/>
        <v>MJavelinF42</v>
      </c>
      <c r="E65" s="1">
        <v>1200</v>
      </c>
      <c r="F65" s="1">
        <v>2.856754</v>
      </c>
      <c r="G65" s="1">
        <v>8.6573999999999998E-2</v>
      </c>
      <c r="H65" s="6">
        <f t="shared" si="1"/>
        <v>52.660000000000004</v>
      </c>
      <c r="I65" s="7"/>
      <c r="J65" s="2"/>
    </row>
    <row r="66" spans="1:10" x14ac:dyDescent="0.25">
      <c r="A66" t="s">
        <v>0</v>
      </c>
      <c r="B66" t="s">
        <v>36</v>
      </c>
      <c r="C66" t="s">
        <v>22</v>
      </c>
      <c r="D66" s="10" t="str">
        <f t="shared" si="0"/>
        <v>MJavelinF43/44</v>
      </c>
      <c r="E66" s="1">
        <v>1200</v>
      </c>
      <c r="F66" s="1">
        <v>2.856754</v>
      </c>
      <c r="G66" s="1">
        <v>7.6425999999999994E-2</v>
      </c>
      <c r="H66" s="6">
        <f t="shared" si="1"/>
        <v>59.65</v>
      </c>
      <c r="I66" s="7"/>
      <c r="J66" s="2"/>
    </row>
    <row r="67" spans="1:10" x14ac:dyDescent="0.25">
      <c r="A67" t="s">
        <v>0</v>
      </c>
      <c r="B67" t="s">
        <v>36</v>
      </c>
      <c r="C67" t="s">
        <v>23</v>
      </c>
      <c r="D67" s="10" t="str">
        <f t="shared" ref="D67:D130" si="2">+CONCATENATE(A67,B67,C67)</f>
        <v>MJavelinF46</v>
      </c>
      <c r="E67" s="1">
        <v>1200</v>
      </c>
      <c r="F67" s="1">
        <v>2.856754</v>
      </c>
      <c r="G67" s="1">
        <v>7.6455999999999996E-2</v>
      </c>
      <c r="H67" s="6">
        <f t="shared" ref="H67:H130" si="3">IF(E67 &gt; 0, CEILING((F67-LN(LN(6/5)))/G67,0.01), "")</f>
        <v>59.63</v>
      </c>
      <c r="I67" s="7"/>
      <c r="J67" s="2"/>
    </row>
    <row r="68" spans="1:10" x14ac:dyDescent="0.25">
      <c r="A68" t="s">
        <v>0</v>
      </c>
      <c r="B68" t="s">
        <v>36</v>
      </c>
      <c r="C68" t="s">
        <v>24</v>
      </c>
      <c r="D68" s="10" t="str">
        <f t="shared" si="2"/>
        <v>MJavelinF52</v>
      </c>
      <c r="E68" s="1">
        <v>1200</v>
      </c>
      <c r="F68" s="1">
        <v>2.6125400000000001</v>
      </c>
      <c r="G68" s="1">
        <v>0.236315</v>
      </c>
      <c r="H68" s="6">
        <f t="shared" si="3"/>
        <v>18.260000000000002</v>
      </c>
      <c r="I68" s="7"/>
      <c r="J68" s="2"/>
    </row>
    <row r="69" spans="1:10" x14ac:dyDescent="0.25">
      <c r="A69" t="s">
        <v>0</v>
      </c>
      <c r="B69" t="s">
        <v>36</v>
      </c>
      <c r="C69" t="s">
        <v>25</v>
      </c>
      <c r="D69" s="10" t="str">
        <f t="shared" si="2"/>
        <v>MJavelinF53</v>
      </c>
      <c r="E69" s="1">
        <v>1200</v>
      </c>
      <c r="F69" s="1">
        <v>2.6125400000000001</v>
      </c>
      <c r="G69" s="1">
        <v>0.192077</v>
      </c>
      <c r="H69" s="6">
        <f t="shared" si="3"/>
        <v>22.47</v>
      </c>
      <c r="I69" s="7"/>
      <c r="J69" s="2"/>
    </row>
    <row r="70" spans="1:10" x14ac:dyDescent="0.25">
      <c r="A70" t="s">
        <v>0</v>
      </c>
      <c r="B70" t="s">
        <v>36</v>
      </c>
      <c r="C70" t="s">
        <v>26</v>
      </c>
      <c r="D70" s="10" t="str">
        <f t="shared" si="2"/>
        <v>MJavelinF54</v>
      </c>
      <c r="E70" s="1">
        <v>1200</v>
      </c>
      <c r="F70" s="1">
        <v>2.6125400000000001</v>
      </c>
      <c r="G70" s="1">
        <v>0.149813</v>
      </c>
      <c r="H70" s="6">
        <f t="shared" si="3"/>
        <v>28.8</v>
      </c>
      <c r="I70" s="7"/>
      <c r="J70" s="2"/>
    </row>
    <row r="71" spans="1:10" x14ac:dyDescent="0.25">
      <c r="A71" t="s">
        <v>0</v>
      </c>
      <c r="B71" t="s">
        <v>36</v>
      </c>
      <c r="C71" t="s">
        <v>27</v>
      </c>
      <c r="D71" s="10" t="str">
        <f t="shared" si="2"/>
        <v>MJavelinF55</v>
      </c>
      <c r="E71" s="1">
        <v>1200</v>
      </c>
      <c r="F71" s="1">
        <v>2.6125400000000001</v>
      </c>
      <c r="G71" s="1">
        <v>0.13708699999999999</v>
      </c>
      <c r="H71" s="6">
        <f t="shared" si="3"/>
        <v>31.48</v>
      </c>
      <c r="J71" s="2"/>
    </row>
    <row r="72" spans="1:10" x14ac:dyDescent="0.25">
      <c r="A72" t="s">
        <v>0</v>
      </c>
      <c r="B72" t="s">
        <v>36</v>
      </c>
      <c r="C72" t="s">
        <v>28</v>
      </c>
      <c r="D72" s="10" t="str">
        <f t="shared" si="2"/>
        <v>MJavelinF56</v>
      </c>
      <c r="E72" s="1">
        <v>1200</v>
      </c>
      <c r="F72" s="1">
        <v>2.6125400000000001</v>
      </c>
      <c r="G72" s="1">
        <v>0.125831</v>
      </c>
      <c r="H72" s="6">
        <f t="shared" si="3"/>
        <v>34.29</v>
      </c>
      <c r="I72" s="7"/>
      <c r="J72" s="2"/>
    </row>
    <row r="73" spans="1:10" x14ac:dyDescent="0.25">
      <c r="A73" t="s">
        <v>0</v>
      </c>
      <c r="B73" t="s">
        <v>36</v>
      </c>
      <c r="C73" t="s">
        <v>29</v>
      </c>
      <c r="D73" s="10" t="str">
        <f t="shared" si="2"/>
        <v>MJavelinF57</v>
      </c>
      <c r="E73" s="1">
        <v>1200</v>
      </c>
      <c r="F73" s="1">
        <v>2.6125400000000001</v>
      </c>
      <c r="G73" s="1">
        <v>9.6796999999999994E-2</v>
      </c>
      <c r="H73" s="6">
        <f t="shared" si="3"/>
        <v>44.58</v>
      </c>
      <c r="I73" s="7"/>
      <c r="J73" s="2"/>
    </row>
    <row r="74" spans="1:10" x14ac:dyDescent="0.25">
      <c r="A74" t="s">
        <v>0</v>
      </c>
      <c r="B74" t="s">
        <v>36</v>
      </c>
      <c r="C74" t="s">
        <v>30</v>
      </c>
      <c r="D74" s="10" t="str">
        <f t="shared" si="2"/>
        <v>MJavelinF61</v>
      </c>
      <c r="E74" s="1">
        <v>1200</v>
      </c>
      <c r="F74" s="1">
        <v>2.856754</v>
      </c>
      <c r="G74" s="1">
        <v>8.6573999999999998E-2</v>
      </c>
      <c r="H74" s="6">
        <f t="shared" si="3"/>
        <v>52.660000000000004</v>
      </c>
      <c r="I74" s="7"/>
      <c r="J74" s="2"/>
    </row>
    <row r="75" spans="1:10" x14ac:dyDescent="0.25">
      <c r="A75" t="s">
        <v>0</v>
      </c>
      <c r="B75" t="s">
        <v>36</v>
      </c>
      <c r="C75" t="s">
        <v>31</v>
      </c>
      <c r="D75" s="10" t="str">
        <f t="shared" si="2"/>
        <v>MJavelinF62</v>
      </c>
      <c r="E75" s="1">
        <v>1200</v>
      </c>
      <c r="F75" s="1">
        <v>2.856754</v>
      </c>
      <c r="G75" s="1">
        <v>7.6425999999999994E-2</v>
      </c>
      <c r="H75" s="6">
        <f t="shared" si="3"/>
        <v>59.65</v>
      </c>
      <c r="I75" s="7"/>
      <c r="J75" s="2"/>
    </row>
    <row r="76" spans="1:10" x14ac:dyDescent="0.25">
      <c r="A76" t="s">
        <v>0</v>
      </c>
      <c r="B76" t="s">
        <v>36</v>
      </c>
      <c r="C76" t="s">
        <v>32</v>
      </c>
      <c r="D76" s="10" t="str">
        <f t="shared" si="2"/>
        <v>MJavelinF63</v>
      </c>
      <c r="E76" s="1">
        <v>1200</v>
      </c>
      <c r="F76" s="1">
        <v>2.856754</v>
      </c>
      <c r="G76" s="1">
        <v>8.6573999999999998E-2</v>
      </c>
      <c r="H76" s="6">
        <f t="shared" si="3"/>
        <v>52.660000000000004</v>
      </c>
      <c r="I76" s="7"/>
      <c r="J76" s="2"/>
    </row>
    <row r="77" spans="1:10" x14ac:dyDescent="0.25">
      <c r="A77" t="s">
        <v>0</v>
      </c>
      <c r="B77" t="s">
        <v>36</v>
      </c>
      <c r="C77" t="s">
        <v>33</v>
      </c>
      <c r="D77" s="10" t="str">
        <f t="shared" si="2"/>
        <v>MJavelinF64</v>
      </c>
      <c r="E77" s="1">
        <v>1200</v>
      </c>
      <c r="F77" s="1">
        <v>2.856754</v>
      </c>
      <c r="G77" s="1">
        <v>7.6425999999999994E-2</v>
      </c>
      <c r="H77" s="6">
        <f t="shared" si="3"/>
        <v>59.65</v>
      </c>
      <c r="I77" s="7"/>
      <c r="J77" s="2"/>
    </row>
    <row r="78" spans="1:10" x14ac:dyDescent="0.25">
      <c r="A78" t="s">
        <v>0</v>
      </c>
      <c r="B78" t="s">
        <v>58</v>
      </c>
      <c r="C78" t="s">
        <v>37</v>
      </c>
      <c r="D78" s="10" t="str">
        <f t="shared" si="2"/>
        <v>MClubThrowF31</v>
      </c>
      <c r="E78" s="1">
        <v>1200</v>
      </c>
      <c r="F78" s="1">
        <v>2.9947210000000002</v>
      </c>
      <c r="G78" s="1">
        <v>0.134711</v>
      </c>
      <c r="H78" s="6">
        <f t="shared" si="3"/>
        <v>34.869999999999997</v>
      </c>
      <c r="I78" s="7"/>
      <c r="J78" s="2"/>
    </row>
    <row r="79" spans="1:10" x14ac:dyDescent="0.25">
      <c r="A79" t="s">
        <v>0</v>
      </c>
      <c r="B79" t="s">
        <v>58</v>
      </c>
      <c r="C79" t="s">
        <v>12</v>
      </c>
      <c r="D79" s="10" t="str">
        <f t="shared" si="2"/>
        <v>MClubThrowF32</v>
      </c>
      <c r="E79" s="1">
        <v>1200</v>
      </c>
      <c r="F79" s="1">
        <v>2.9947210000000002</v>
      </c>
      <c r="G79" s="1">
        <v>0.130359</v>
      </c>
      <c r="H79" s="6">
        <f t="shared" si="3"/>
        <v>36.03</v>
      </c>
      <c r="I79" s="7"/>
      <c r="J79" s="2"/>
    </row>
    <row r="80" spans="1:10" x14ac:dyDescent="0.25">
      <c r="A80" t="s">
        <v>0</v>
      </c>
      <c r="B80" t="s">
        <v>58</v>
      </c>
      <c r="C80" t="s">
        <v>35</v>
      </c>
      <c r="D80" s="10" t="str">
        <f t="shared" si="2"/>
        <v>MClubThrowF51</v>
      </c>
      <c r="E80" s="1">
        <v>1200</v>
      </c>
      <c r="F80" s="1">
        <v>2.9947210000000002</v>
      </c>
      <c r="G80" s="1">
        <v>0.15335799999999999</v>
      </c>
      <c r="H80" s="6">
        <f t="shared" si="3"/>
        <v>30.63</v>
      </c>
      <c r="I80" s="7"/>
      <c r="J80" s="2"/>
    </row>
    <row r="81" spans="1:10" x14ac:dyDescent="0.25">
      <c r="A81" t="s">
        <v>0</v>
      </c>
      <c r="B81" t="s">
        <v>59</v>
      </c>
      <c r="C81" t="s">
        <v>38</v>
      </c>
      <c r="D81" s="10" t="str">
        <f t="shared" si="2"/>
        <v>MHighJumpT11</v>
      </c>
      <c r="E81" s="1">
        <v>1200</v>
      </c>
      <c r="F81" s="1">
        <v>7.9937680000000002</v>
      </c>
      <c r="G81" s="1">
        <v>6.0558160000000001</v>
      </c>
      <c r="H81" s="6">
        <f t="shared" si="3"/>
        <v>1.61</v>
      </c>
      <c r="I81" s="7"/>
      <c r="J81" s="2"/>
    </row>
    <row r="82" spans="1:10" x14ac:dyDescent="0.25">
      <c r="A82" t="s">
        <v>0</v>
      </c>
      <c r="B82" t="s">
        <v>59</v>
      </c>
      <c r="C82" t="s">
        <v>39</v>
      </c>
      <c r="D82" s="10" t="str">
        <f t="shared" si="2"/>
        <v>MHighJumpT12</v>
      </c>
      <c r="E82" s="1">
        <v>1200</v>
      </c>
      <c r="F82" s="1">
        <v>7.9937680000000002</v>
      </c>
      <c r="G82" s="1">
        <v>4.8990410000000004</v>
      </c>
      <c r="H82" s="6">
        <f t="shared" si="3"/>
        <v>1.98</v>
      </c>
      <c r="I82" s="7"/>
      <c r="J82" s="2"/>
    </row>
    <row r="83" spans="1:10" x14ac:dyDescent="0.25">
      <c r="A83" t="s">
        <v>0</v>
      </c>
      <c r="B83" t="s">
        <v>59</v>
      </c>
      <c r="C83" t="s">
        <v>40</v>
      </c>
      <c r="D83" s="10" t="str">
        <f t="shared" si="2"/>
        <v>MHighJumpT13</v>
      </c>
      <c r="E83" s="1">
        <v>1200</v>
      </c>
      <c r="F83" s="1">
        <v>7.9937680000000002</v>
      </c>
      <c r="G83" s="1">
        <v>4.7061349999999997</v>
      </c>
      <c r="H83" s="6">
        <f t="shared" si="3"/>
        <v>2.0699999999999998</v>
      </c>
      <c r="I83" s="7"/>
      <c r="J83" s="2"/>
    </row>
    <row r="84" spans="1:10" x14ac:dyDescent="0.25">
      <c r="A84" t="s">
        <v>0</v>
      </c>
      <c r="B84" t="s">
        <v>59</v>
      </c>
      <c r="C84" t="s">
        <v>41</v>
      </c>
      <c r="D84" s="10" t="str">
        <f t="shared" si="2"/>
        <v>MHighJumpT42</v>
      </c>
      <c r="E84" s="1">
        <v>1200</v>
      </c>
      <c r="F84" s="1">
        <v>7.9937680000000002</v>
      </c>
      <c r="G84" s="1">
        <v>5.0740949999999998</v>
      </c>
      <c r="H84" s="6">
        <f t="shared" si="3"/>
        <v>1.92</v>
      </c>
      <c r="I84" s="7"/>
      <c r="J84" s="2"/>
    </row>
    <row r="85" spans="1:10" x14ac:dyDescent="0.25">
      <c r="A85" t="s">
        <v>0</v>
      </c>
      <c r="B85" t="s">
        <v>59</v>
      </c>
      <c r="C85" t="s">
        <v>42</v>
      </c>
      <c r="D85" s="10" t="str">
        <f t="shared" si="2"/>
        <v>MHighJumpT43/44</v>
      </c>
      <c r="E85" s="1">
        <v>1200</v>
      </c>
      <c r="F85" s="1">
        <v>7.9937680000000002</v>
      </c>
      <c r="G85" s="1">
        <v>4.3433289999999998</v>
      </c>
      <c r="H85" s="6">
        <f t="shared" si="3"/>
        <v>2.2400000000000002</v>
      </c>
      <c r="I85" s="7"/>
      <c r="J85" s="2"/>
    </row>
    <row r="86" spans="1:10" x14ac:dyDescent="0.25">
      <c r="A86" t="s">
        <v>0</v>
      </c>
      <c r="B86" t="s">
        <v>59</v>
      </c>
      <c r="C86" t="s">
        <v>43</v>
      </c>
      <c r="D86" s="10" t="str">
        <f t="shared" si="2"/>
        <v>MHighJumpT45-47</v>
      </c>
      <c r="E86" s="1">
        <v>1200</v>
      </c>
      <c r="F86" s="1">
        <v>7.9937680000000002</v>
      </c>
      <c r="G86" s="1">
        <v>4.7361310000000003</v>
      </c>
      <c r="H86" s="6">
        <f t="shared" si="3"/>
        <v>2.0499999999999998</v>
      </c>
      <c r="I86" s="7"/>
      <c r="J86" s="2"/>
    </row>
    <row r="87" spans="1:10" x14ac:dyDescent="0.25">
      <c r="A87" t="s">
        <v>0</v>
      </c>
      <c r="B87" t="s">
        <v>59</v>
      </c>
      <c r="C87" t="s">
        <v>44</v>
      </c>
      <c r="D87" s="10" t="str">
        <f t="shared" si="2"/>
        <v>MHighJumpT61</v>
      </c>
      <c r="E87" s="1">
        <v>1200</v>
      </c>
      <c r="F87" s="1">
        <v>7.9937680000000002</v>
      </c>
      <c r="G87" s="1">
        <v>5.0740949999999998</v>
      </c>
      <c r="H87" s="6">
        <f t="shared" si="3"/>
        <v>1.92</v>
      </c>
      <c r="I87" s="7"/>
      <c r="J87" s="2"/>
    </row>
    <row r="88" spans="1:10" x14ac:dyDescent="0.25">
      <c r="A88" t="s">
        <v>0</v>
      </c>
      <c r="B88" t="s">
        <v>59</v>
      </c>
      <c r="C88" t="s">
        <v>45</v>
      </c>
      <c r="D88" s="10" t="str">
        <f t="shared" si="2"/>
        <v>MHighJumpT62</v>
      </c>
      <c r="E88" s="1">
        <v>1200</v>
      </c>
      <c r="F88" s="1">
        <v>7.9937680000000002</v>
      </c>
      <c r="G88" s="1">
        <v>4.3433289999999998</v>
      </c>
      <c r="H88" s="6">
        <f t="shared" si="3"/>
        <v>2.2400000000000002</v>
      </c>
      <c r="I88" s="7"/>
      <c r="J88" s="2"/>
    </row>
    <row r="89" spans="1:10" x14ac:dyDescent="0.25">
      <c r="A89" t="s">
        <v>0</v>
      </c>
      <c r="B89" t="s">
        <v>59</v>
      </c>
      <c r="C89" t="s">
        <v>46</v>
      </c>
      <c r="D89" s="10" t="str">
        <f t="shared" si="2"/>
        <v>MHighJumpT63</v>
      </c>
      <c r="E89" s="1">
        <v>1200</v>
      </c>
      <c r="F89" s="1">
        <v>7.9937680000000002</v>
      </c>
      <c r="G89" s="1">
        <v>5.0740949999999998</v>
      </c>
      <c r="H89" s="6">
        <f t="shared" si="3"/>
        <v>1.92</v>
      </c>
      <c r="I89" s="7"/>
      <c r="J89" s="2"/>
    </row>
    <row r="90" spans="1:10" x14ac:dyDescent="0.25">
      <c r="A90" t="s">
        <v>0</v>
      </c>
      <c r="B90" t="s">
        <v>59</v>
      </c>
      <c r="C90" t="s">
        <v>47</v>
      </c>
      <c r="D90" s="10" t="str">
        <f t="shared" si="2"/>
        <v>MHighJumpT64</v>
      </c>
      <c r="E90" s="1">
        <v>1200</v>
      </c>
      <c r="F90" s="1">
        <v>7.9937680000000002</v>
      </c>
      <c r="G90" s="1">
        <v>4.3433289999999998</v>
      </c>
      <c r="H90" s="6">
        <f t="shared" si="3"/>
        <v>2.2400000000000002</v>
      </c>
      <c r="J90" s="2"/>
    </row>
    <row r="91" spans="1:10" x14ac:dyDescent="0.25">
      <c r="A91" t="s">
        <v>0</v>
      </c>
      <c r="B91" t="s">
        <v>60</v>
      </c>
      <c r="C91" t="s">
        <v>38</v>
      </c>
      <c r="D91" s="10" t="str">
        <f t="shared" si="2"/>
        <v>MLongJumpT11</v>
      </c>
      <c r="E91" s="1">
        <v>1200</v>
      </c>
      <c r="F91" s="1">
        <v>5.72506</v>
      </c>
      <c r="G91" s="1">
        <v>1.099445</v>
      </c>
      <c r="H91" s="6">
        <f t="shared" si="3"/>
        <v>6.76</v>
      </c>
      <c r="I91" s="7"/>
      <c r="J91" s="2"/>
    </row>
    <row r="92" spans="1:10" x14ac:dyDescent="0.25">
      <c r="A92" t="s">
        <v>0</v>
      </c>
      <c r="B92" t="s">
        <v>60</v>
      </c>
      <c r="C92" t="s">
        <v>39</v>
      </c>
      <c r="D92" s="10" t="str">
        <f t="shared" si="2"/>
        <v>MLongJumpT12</v>
      </c>
      <c r="E92" s="1">
        <v>1200</v>
      </c>
      <c r="F92" s="1">
        <v>5.72506</v>
      </c>
      <c r="G92" s="1">
        <v>1.0003299999999999</v>
      </c>
      <c r="H92" s="6">
        <f t="shared" si="3"/>
        <v>7.43</v>
      </c>
      <c r="I92" s="7"/>
      <c r="J92" s="2"/>
    </row>
    <row r="93" spans="1:10" x14ac:dyDescent="0.25">
      <c r="A93" t="s">
        <v>0</v>
      </c>
      <c r="B93" t="s">
        <v>60</v>
      </c>
      <c r="C93" t="s">
        <v>40</v>
      </c>
      <c r="D93" s="10" t="str">
        <f t="shared" si="2"/>
        <v>MLongJumpT13</v>
      </c>
      <c r="E93" s="1">
        <v>1200</v>
      </c>
      <c r="F93" s="1">
        <v>5.72506</v>
      </c>
      <c r="G93" s="1">
        <v>1.0375399999999999</v>
      </c>
      <c r="H93" s="6">
        <f t="shared" si="3"/>
        <v>7.16</v>
      </c>
      <c r="I93" s="7"/>
      <c r="J93" s="2"/>
    </row>
    <row r="94" spans="1:10" x14ac:dyDescent="0.25">
      <c r="A94" t="s">
        <v>0</v>
      </c>
      <c r="B94" t="s">
        <v>60</v>
      </c>
      <c r="C94" t="s">
        <v>48</v>
      </c>
      <c r="D94" s="10" t="str">
        <f t="shared" si="2"/>
        <v>MLongJumpT20</v>
      </c>
      <c r="E94" s="1">
        <v>1200</v>
      </c>
      <c r="F94" s="1">
        <v>5.72506</v>
      </c>
      <c r="G94" s="1">
        <v>1.0212319999999999</v>
      </c>
      <c r="H94" s="6">
        <f t="shared" si="3"/>
        <v>7.28</v>
      </c>
      <c r="I94" s="7"/>
      <c r="J94" s="2"/>
    </row>
    <row r="95" spans="1:10" x14ac:dyDescent="0.25">
      <c r="A95" t="s">
        <v>0</v>
      </c>
      <c r="B95" t="s">
        <v>60</v>
      </c>
      <c r="C95" t="s">
        <v>49</v>
      </c>
      <c r="D95" s="10" t="str">
        <f t="shared" si="2"/>
        <v>MLongJumpT35</v>
      </c>
      <c r="E95" s="1">
        <v>1200</v>
      </c>
      <c r="F95" s="1">
        <v>5.72506</v>
      </c>
      <c r="G95" s="1">
        <v>1.7423519999999999</v>
      </c>
      <c r="H95" s="6">
        <f t="shared" si="3"/>
        <v>4.2700000000000005</v>
      </c>
      <c r="I95" s="7"/>
      <c r="J95" s="2"/>
    </row>
    <row r="96" spans="1:10" x14ac:dyDescent="0.25">
      <c r="A96" t="s">
        <v>0</v>
      </c>
      <c r="B96" t="s">
        <v>60</v>
      </c>
      <c r="C96" t="s">
        <v>50</v>
      </c>
      <c r="D96" s="10" t="str">
        <f t="shared" si="2"/>
        <v>MLongJumpT36</v>
      </c>
      <c r="E96" s="1">
        <v>1200</v>
      </c>
      <c r="F96" s="1">
        <v>5.72506</v>
      </c>
      <c r="G96" s="1">
        <v>1.285811</v>
      </c>
      <c r="H96" s="6">
        <f t="shared" si="3"/>
        <v>5.78</v>
      </c>
      <c r="I96" s="7"/>
      <c r="J96" s="2"/>
    </row>
    <row r="97" spans="1:10" x14ac:dyDescent="0.25">
      <c r="A97" t="s">
        <v>0</v>
      </c>
      <c r="B97" t="s">
        <v>60</v>
      </c>
      <c r="C97" t="s">
        <v>51</v>
      </c>
      <c r="D97" s="10" t="str">
        <f t="shared" si="2"/>
        <v>MLongJumpT37</v>
      </c>
      <c r="E97" s="1">
        <v>1200</v>
      </c>
      <c r="F97" s="1">
        <v>5.72506</v>
      </c>
      <c r="G97" s="1">
        <v>1.143427</v>
      </c>
      <c r="H97" s="6">
        <f t="shared" si="3"/>
        <v>6.5</v>
      </c>
      <c r="I97" s="7"/>
      <c r="J97" s="2"/>
    </row>
    <row r="98" spans="1:10" x14ac:dyDescent="0.25">
      <c r="A98" t="s">
        <v>0</v>
      </c>
      <c r="B98" t="s">
        <v>60</v>
      </c>
      <c r="C98" t="s">
        <v>52</v>
      </c>
      <c r="D98" s="10" t="str">
        <f t="shared" si="2"/>
        <v>MLongJumpT38</v>
      </c>
      <c r="E98" s="1">
        <v>1200</v>
      </c>
      <c r="F98" s="1">
        <v>5.72506</v>
      </c>
      <c r="G98" s="1">
        <v>1.0955870000000001</v>
      </c>
      <c r="H98" s="6">
        <f t="shared" si="3"/>
        <v>6.78</v>
      </c>
      <c r="I98" s="7"/>
      <c r="J98" s="2"/>
    </row>
    <row r="99" spans="1:10" x14ac:dyDescent="0.25">
      <c r="A99" t="s">
        <v>0</v>
      </c>
      <c r="B99" t="s">
        <v>60</v>
      </c>
      <c r="C99" t="s">
        <v>41</v>
      </c>
      <c r="D99" s="10" t="str">
        <f t="shared" si="2"/>
        <v>MLongJumpT42</v>
      </c>
      <c r="E99" s="1">
        <v>1200</v>
      </c>
      <c r="F99" s="1">
        <v>5.72506</v>
      </c>
      <c r="G99" s="1">
        <v>1.110217</v>
      </c>
      <c r="H99" s="6">
        <f t="shared" si="3"/>
        <v>6.69</v>
      </c>
      <c r="I99" s="7"/>
      <c r="J99" s="2"/>
    </row>
    <row r="100" spans="1:10" x14ac:dyDescent="0.25">
      <c r="A100" t="s">
        <v>0</v>
      </c>
      <c r="B100" t="s">
        <v>60</v>
      </c>
      <c r="C100" t="s">
        <v>42</v>
      </c>
      <c r="D100" s="10" t="str">
        <f t="shared" si="2"/>
        <v>MLongJumpT43/44</v>
      </c>
      <c r="E100" s="1">
        <v>1200</v>
      </c>
      <c r="F100" s="1">
        <v>5.72506</v>
      </c>
      <c r="G100" s="1">
        <v>1.007361</v>
      </c>
      <c r="H100" s="6">
        <f t="shared" si="3"/>
        <v>7.38</v>
      </c>
      <c r="I100" s="7"/>
      <c r="J100" s="2"/>
    </row>
    <row r="101" spans="1:10" x14ac:dyDescent="0.25">
      <c r="A101" t="s">
        <v>0</v>
      </c>
      <c r="B101" t="s">
        <v>60</v>
      </c>
      <c r="C101" t="s">
        <v>43</v>
      </c>
      <c r="D101" s="10" t="str">
        <f t="shared" si="2"/>
        <v>MLongJumpT45-47</v>
      </c>
      <c r="E101">
        <v>1200</v>
      </c>
      <c r="F101" s="1">
        <v>5.72506</v>
      </c>
      <c r="G101" s="1">
        <v>1.0394159999999999</v>
      </c>
      <c r="H101" s="6">
        <f t="shared" si="3"/>
        <v>7.15</v>
      </c>
      <c r="I101" s="7"/>
      <c r="J101" s="2"/>
    </row>
    <row r="102" spans="1:10" x14ac:dyDescent="0.25">
      <c r="A102" t="s">
        <v>0</v>
      </c>
      <c r="B102" t="s">
        <v>60</v>
      </c>
      <c r="C102" t="s">
        <v>44</v>
      </c>
      <c r="D102" s="10" t="str">
        <f t="shared" si="2"/>
        <v>MLongJumpT61</v>
      </c>
      <c r="E102" s="1">
        <v>1200</v>
      </c>
      <c r="F102" s="1">
        <v>5.72506</v>
      </c>
      <c r="G102" s="1">
        <v>1.110217</v>
      </c>
      <c r="H102" s="6">
        <f t="shared" si="3"/>
        <v>6.69</v>
      </c>
      <c r="I102" s="7"/>
      <c r="J102" s="2"/>
    </row>
    <row r="103" spans="1:10" x14ac:dyDescent="0.25">
      <c r="A103" t="s">
        <v>0</v>
      </c>
      <c r="B103" t="s">
        <v>60</v>
      </c>
      <c r="C103" t="s">
        <v>45</v>
      </c>
      <c r="D103" s="10" t="str">
        <f t="shared" si="2"/>
        <v>MLongJumpT62</v>
      </c>
      <c r="E103" s="1">
        <v>1200</v>
      </c>
      <c r="F103" s="1">
        <v>5.72506</v>
      </c>
      <c r="G103" s="1">
        <v>1.007361</v>
      </c>
      <c r="H103" s="6">
        <f t="shared" si="3"/>
        <v>7.38</v>
      </c>
      <c r="I103" s="7"/>
      <c r="J103" s="2"/>
    </row>
    <row r="104" spans="1:10" x14ac:dyDescent="0.25">
      <c r="A104" t="s">
        <v>0</v>
      </c>
      <c r="B104" t="s">
        <v>60</v>
      </c>
      <c r="C104" t="s">
        <v>46</v>
      </c>
      <c r="D104" s="10" t="str">
        <f t="shared" si="2"/>
        <v>MLongJumpT63</v>
      </c>
      <c r="E104" s="1">
        <v>1200</v>
      </c>
      <c r="F104" s="1">
        <v>5.72506</v>
      </c>
      <c r="G104" s="1">
        <v>1.110217</v>
      </c>
      <c r="H104" s="6">
        <f t="shared" si="3"/>
        <v>6.69</v>
      </c>
      <c r="I104" s="7"/>
      <c r="J104" s="2"/>
    </row>
    <row r="105" spans="1:10" x14ac:dyDescent="0.25">
      <c r="A105" t="s">
        <v>0</v>
      </c>
      <c r="B105" t="s">
        <v>60</v>
      </c>
      <c r="C105" t="s">
        <v>47</v>
      </c>
      <c r="D105" s="10" t="str">
        <f t="shared" si="2"/>
        <v>MLongJumpT64</v>
      </c>
      <c r="E105">
        <v>1200</v>
      </c>
      <c r="F105" s="1">
        <v>5.72506</v>
      </c>
      <c r="G105" s="1">
        <v>1.007361</v>
      </c>
      <c r="H105" s="6">
        <f t="shared" si="3"/>
        <v>7.38</v>
      </c>
      <c r="I105" s="7"/>
      <c r="J105" s="2"/>
    </row>
    <row r="106" spans="1:10" x14ac:dyDescent="0.25">
      <c r="A106" t="s">
        <v>0</v>
      </c>
      <c r="B106" t="s">
        <v>61</v>
      </c>
      <c r="C106" t="s">
        <v>38</v>
      </c>
      <c r="D106" s="10" t="str">
        <f t="shared" si="2"/>
        <v>MTripleJumpT11</v>
      </c>
      <c r="E106" s="1">
        <v>1200</v>
      </c>
      <c r="F106" s="1">
        <v>10.799123</v>
      </c>
      <c r="G106" s="1">
        <v>0.95644200000000001</v>
      </c>
      <c r="H106" s="6">
        <f t="shared" si="3"/>
        <v>13.08</v>
      </c>
      <c r="I106" s="7"/>
      <c r="J106" s="2"/>
    </row>
    <row r="107" spans="1:10" x14ac:dyDescent="0.25">
      <c r="A107" t="s">
        <v>0</v>
      </c>
      <c r="B107" t="s">
        <v>61</v>
      </c>
      <c r="C107" t="s">
        <v>39</v>
      </c>
      <c r="D107" s="10" t="str">
        <f t="shared" si="2"/>
        <v>MTripleJumpT12</v>
      </c>
      <c r="E107" s="1">
        <v>1200</v>
      </c>
      <c r="F107" s="1">
        <v>10.799123</v>
      </c>
      <c r="G107" s="1">
        <v>0.83690299999999995</v>
      </c>
      <c r="H107" s="6">
        <f t="shared" si="3"/>
        <v>14.94</v>
      </c>
      <c r="I107" s="7"/>
      <c r="J107" s="2"/>
    </row>
    <row r="108" spans="1:10" x14ac:dyDescent="0.25">
      <c r="A108" t="s">
        <v>0</v>
      </c>
      <c r="B108" t="s">
        <v>61</v>
      </c>
      <c r="C108" t="s">
        <v>40</v>
      </c>
      <c r="D108" s="10" t="str">
        <f t="shared" si="2"/>
        <v>MTripleJumpT13</v>
      </c>
      <c r="E108" s="1">
        <v>1200</v>
      </c>
      <c r="F108" s="1">
        <v>10.799123</v>
      </c>
      <c r="G108" s="1">
        <v>0.91639000000000004</v>
      </c>
      <c r="H108" s="6">
        <f t="shared" si="3"/>
        <v>13.65</v>
      </c>
      <c r="I108" s="7"/>
      <c r="J108" s="2"/>
    </row>
    <row r="109" spans="1:10" x14ac:dyDescent="0.25">
      <c r="A109" t="s">
        <v>0</v>
      </c>
      <c r="B109" t="s">
        <v>61</v>
      </c>
      <c r="C109" t="s">
        <v>48</v>
      </c>
      <c r="D109" s="10" t="str">
        <f t="shared" si="2"/>
        <v>MTripleJumpT20</v>
      </c>
      <c r="E109" s="1">
        <v>1200</v>
      </c>
      <c r="F109" s="1">
        <v>10.799123</v>
      </c>
      <c r="G109" s="1">
        <v>0.88398699999999997</v>
      </c>
      <c r="H109" s="6">
        <f t="shared" si="3"/>
        <v>14.15</v>
      </c>
      <c r="J109" s="2"/>
    </row>
    <row r="110" spans="1:10" x14ac:dyDescent="0.25">
      <c r="A110" t="s">
        <v>0</v>
      </c>
      <c r="B110" t="s">
        <v>61</v>
      </c>
      <c r="C110" t="s">
        <v>43</v>
      </c>
      <c r="D110" s="10" t="str">
        <f t="shared" si="2"/>
        <v>MTripleJumpT45-47</v>
      </c>
      <c r="E110" s="1">
        <v>1200</v>
      </c>
      <c r="F110" s="1">
        <v>10.799123</v>
      </c>
      <c r="G110" s="1">
        <v>0.86218899999999998</v>
      </c>
      <c r="H110" s="6">
        <f t="shared" si="3"/>
        <v>14.5</v>
      </c>
      <c r="I110" s="7"/>
      <c r="J110" s="2"/>
    </row>
    <row r="111" spans="1:10" x14ac:dyDescent="0.25">
      <c r="A111" t="s">
        <v>53</v>
      </c>
      <c r="B111" t="s">
        <v>57</v>
      </c>
      <c r="C111" t="s">
        <v>1</v>
      </c>
      <c r="D111" s="10" t="str">
        <f t="shared" si="2"/>
        <v>WShotPutF11</v>
      </c>
      <c r="E111" s="1">
        <v>1200</v>
      </c>
      <c r="F111" s="1">
        <v>2.9520740000000001</v>
      </c>
      <c r="G111" s="1">
        <v>0.31482399999999999</v>
      </c>
      <c r="H111" s="6">
        <f t="shared" si="3"/>
        <v>14.790000000000001</v>
      </c>
      <c r="I111" s="7"/>
      <c r="J111" s="2"/>
    </row>
    <row r="112" spans="1:10" x14ac:dyDescent="0.25">
      <c r="A112" t="s">
        <v>53</v>
      </c>
      <c r="B112" t="s">
        <v>57</v>
      </c>
      <c r="C112" t="s">
        <v>9</v>
      </c>
      <c r="D112" s="10" t="str">
        <f t="shared" si="2"/>
        <v>WShotPutF12</v>
      </c>
      <c r="E112" s="1">
        <v>1200</v>
      </c>
      <c r="F112" s="1">
        <v>2.9520740000000001</v>
      </c>
      <c r="G112" s="1">
        <v>0.341636</v>
      </c>
      <c r="H112" s="6">
        <f t="shared" si="3"/>
        <v>13.63</v>
      </c>
      <c r="I112" s="7"/>
      <c r="J112" s="2"/>
    </row>
    <row r="113" spans="1:10" x14ac:dyDescent="0.25">
      <c r="A113" t="s">
        <v>53</v>
      </c>
      <c r="B113" t="s">
        <v>57</v>
      </c>
      <c r="C113" t="s">
        <v>10</v>
      </c>
      <c r="D113" s="10" t="str">
        <f t="shared" si="2"/>
        <v>WShotPutF13</v>
      </c>
      <c r="E113" s="1">
        <v>1200</v>
      </c>
      <c r="F113" s="1">
        <v>2.9520740000000001</v>
      </c>
      <c r="G113" s="1">
        <v>0.34858499999999998</v>
      </c>
      <c r="H113" s="6">
        <f t="shared" si="3"/>
        <v>13.36</v>
      </c>
      <c r="I113" s="7"/>
      <c r="J113" s="2"/>
    </row>
    <row r="114" spans="1:10" x14ac:dyDescent="0.25">
      <c r="A114" t="s">
        <v>53</v>
      </c>
      <c r="B114" t="s">
        <v>57</v>
      </c>
      <c r="C114" t="s">
        <v>11</v>
      </c>
      <c r="D114" s="10" t="str">
        <f t="shared" si="2"/>
        <v>WShotPutF20</v>
      </c>
      <c r="E114" s="1">
        <v>1200</v>
      </c>
      <c r="F114" s="1">
        <v>2.9520740000000001</v>
      </c>
      <c r="G114" s="1">
        <v>0.33238899999999999</v>
      </c>
      <c r="H114" s="6">
        <f t="shared" si="3"/>
        <v>14.01</v>
      </c>
      <c r="I114" s="7"/>
      <c r="J114" s="2"/>
    </row>
    <row r="115" spans="1:10" x14ac:dyDescent="0.25">
      <c r="A115" t="s">
        <v>53</v>
      </c>
      <c r="B115" t="s">
        <v>57</v>
      </c>
      <c r="C115" t="s">
        <v>12</v>
      </c>
      <c r="D115" s="10" t="str">
        <f t="shared" si="2"/>
        <v>WShotPutF32</v>
      </c>
      <c r="E115" s="1">
        <v>1200</v>
      </c>
      <c r="F115" s="1">
        <v>3.1052710000000001</v>
      </c>
      <c r="G115" s="1">
        <v>0.68592900000000001</v>
      </c>
      <c r="H115" s="6">
        <f t="shared" si="3"/>
        <v>7.01</v>
      </c>
      <c r="I115" s="7"/>
      <c r="J115" s="2"/>
    </row>
    <row r="116" spans="1:10" x14ac:dyDescent="0.25">
      <c r="A116" t="s">
        <v>53</v>
      </c>
      <c r="B116" t="s">
        <v>57</v>
      </c>
      <c r="C116" t="s">
        <v>13</v>
      </c>
      <c r="D116" s="10" t="str">
        <f t="shared" si="2"/>
        <v>WShotPutF33</v>
      </c>
      <c r="E116" s="1">
        <v>1200</v>
      </c>
      <c r="F116" s="1">
        <v>3.1052710000000001</v>
      </c>
      <c r="G116" s="1">
        <v>0.75079300000000004</v>
      </c>
      <c r="H116" s="6">
        <f t="shared" si="3"/>
        <v>6.41</v>
      </c>
      <c r="I116" s="7"/>
      <c r="J116" s="2"/>
    </row>
    <row r="117" spans="1:10" x14ac:dyDescent="0.25">
      <c r="A117" t="s">
        <v>53</v>
      </c>
      <c r="B117" t="s">
        <v>57</v>
      </c>
      <c r="C117" t="s">
        <v>14</v>
      </c>
      <c r="D117" s="10" t="str">
        <f t="shared" si="2"/>
        <v>WShotPutF34</v>
      </c>
      <c r="E117" s="1">
        <v>1200</v>
      </c>
      <c r="F117" s="1">
        <v>3.1052710000000001</v>
      </c>
      <c r="G117" s="1">
        <v>0.55955999999999995</v>
      </c>
      <c r="H117" s="6">
        <f t="shared" si="3"/>
        <v>8.6</v>
      </c>
      <c r="I117" s="7"/>
      <c r="J117" s="2"/>
    </row>
    <row r="118" spans="1:10" x14ac:dyDescent="0.25">
      <c r="A118" t="s">
        <v>53</v>
      </c>
      <c r="B118" t="s">
        <v>57</v>
      </c>
      <c r="C118" t="s">
        <v>15</v>
      </c>
      <c r="D118" s="10" t="str">
        <f t="shared" si="2"/>
        <v>WShotPutF35</v>
      </c>
      <c r="E118" s="1">
        <v>1200</v>
      </c>
      <c r="F118" s="1">
        <v>2.9520740000000001</v>
      </c>
      <c r="G118" s="1">
        <v>0.37841399999999997</v>
      </c>
      <c r="H118" s="6">
        <f t="shared" si="3"/>
        <v>12.3</v>
      </c>
      <c r="I118" s="7"/>
      <c r="J118" s="2"/>
    </row>
    <row r="119" spans="1:10" x14ac:dyDescent="0.25">
      <c r="A119" t="s">
        <v>53</v>
      </c>
      <c r="B119" t="s">
        <v>57</v>
      </c>
      <c r="C119" t="s">
        <v>16</v>
      </c>
      <c r="D119" s="10" t="str">
        <f t="shared" si="2"/>
        <v>WShotPutF36</v>
      </c>
      <c r="E119" s="1">
        <v>1200</v>
      </c>
      <c r="F119" s="1">
        <v>2.9520740000000001</v>
      </c>
      <c r="G119" s="1">
        <v>0.41143800000000003</v>
      </c>
      <c r="H119" s="6">
        <f t="shared" si="3"/>
        <v>11.32</v>
      </c>
      <c r="I119" s="7"/>
      <c r="J119" s="2"/>
    </row>
    <row r="120" spans="1:10" x14ac:dyDescent="0.25">
      <c r="A120" t="s">
        <v>53</v>
      </c>
      <c r="B120" t="s">
        <v>57</v>
      </c>
      <c r="C120" t="s">
        <v>17</v>
      </c>
      <c r="D120" s="10" t="str">
        <f t="shared" si="2"/>
        <v>WShotPutF37</v>
      </c>
      <c r="E120" s="1">
        <v>1200</v>
      </c>
      <c r="F120" s="1">
        <v>2.9520740000000001</v>
      </c>
      <c r="G120" s="1">
        <v>0.379556</v>
      </c>
      <c r="H120" s="6">
        <f t="shared" si="3"/>
        <v>12.27</v>
      </c>
      <c r="I120" s="7"/>
      <c r="J120" s="2"/>
    </row>
    <row r="121" spans="1:10" x14ac:dyDescent="0.25">
      <c r="A121" t="s">
        <v>53</v>
      </c>
      <c r="B121" t="s">
        <v>57</v>
      </c>
      <c r="C121" t="s">
        <v>18</v>
      </c>
      <c r="D121" s="10" t="str">
        <f t="shared" si="2"/>
        <v>WShotPutF38</v>
      </c>
      <c r="E121">
        <v>1200</v>
      </c>
      <c r="F121" s="1">
        <v>2.9520740000000001</v>
      </c>
      <c r="G121" s="1">
        <v>0.407887</v>
      </c>
      <c r="H121" s="6">
        <f t="shared" si="3"/>
        <v>11.42</v>
      </c>
      <c r="I121" s="7"/>
      <c r="J121" s="2"/>
    </row>
    <row r="122" spans="1:10" x14ac:dyDescent="0.25">
      <c r="A122" t="s">
        <v>53</v>
      </c>
      <c r="B122" t="s">
        <v>57</v>
      </c>
      <c r="C122" t="s">
        <v>19</v>
      </c>
      <c r="D122" s="10" t="str">
        <f t="shared" si="2"/>
        <v>WShotPutF40</v>
      </c>
      <c r="E122">
        <v>1200</v>
      </c>
      <c r="F122" s="1">
        <v>2.9520740000000001</v>
      </c>
      <c r="G122" s="1">
        <v>0.57402699999999995</v>
      </c>
      <c r="H122" s="6">
        <f t="shared" si="3"/>
        <v>8.11</v>
      </c>
      <c r="I122" s="7"/>
      <c r="J122" s="2"/>
    </row>
    <row r="123" spans="1:10" x14ac:dyDescent="0.25">
      <c r="A123" t="s">
        <v>53</v>
      </c>
      <c r="B123" t="s">
        <v>57</v>
      </c>
      <c r="C123" t="s">
        <v>20</v>
      </c>
      <c r="D123" s="10" t="str">
        <f t="shared" si="2"/>
        <v>WShotPutF41</v>
      </c>
      <c r="E123">
        <v>1200</v>
      </c>
      <c r="F123" s="1">
        <v>2.9520740000000001</v>
      </c>
      <c r="G123" s="1">
        <v>0.49754900000000002</v>
      </c>
      <c r="H123" s="6">
        <f t="shared" si="3"/>
        <v>9.36</v>
      </c>
      <c r="I123" s="7"/>
      <c r="J123" s="2"/>
    </row>
    <row r="124" spans="1:10" x14ac:dyDescent="0.25">
      <c r="A124" t="s">
        <v>53</v>
      </c>
      <c r="B124" t="s">
        <v>57</v>
      </c>
      <c r="C124" t="s">
        <v>21</v>
      </c>
      <c r="D124" s="10" t="str">
        <f t="shared" si="2"/>
        <v>WShotPutF42</v>
      </c>
      <c r="E124">
        <v>1200</v>
      </c>
      <c r="F124" s="1">
        <v>2.9520740000000001</v>
      </c>
      <c r="G124" s="1">
        <v>0.44821299999999997</v>
      </c>
      <c r="H124" s="6">
        <f t="shared" si="3"/>
        <v>10.39</v>
      </c>
      <c r="I124" s="7"/>
      <c r="J124" s="2"/>
    </row>
    <row r="125" spans="1:10" x14ac:dyDescent="0.25">
      <c r="A125" t="s">
        <v>53</v>
      </c>
      <c r="B125" t="s">
        <v>57</v>
      </c>
      <c r="C125" t="s">
        <v>22</v>
      </c>
      <c r="D125" s="10" t="str">
        <f t="shared" si="2"/>
        <v>WShotPutF43/44</v>
      </c>
      <c r="E125">
        <v>1200</v>
      </c>
      <c r="F125" s="1">
        <v>2.9520740000000001</v>
      </c>
      <c r="G125" s="1">
        <v>0.351659</v>
      </c>
      <c r="H125" s="6">
        <f t="shared" si="3"/>
        <v>13.24</v>
      </c>
      <c r="I125" s="7"/>
      <c r="J125" s="2"/>
    </row>
    <row r="126" spans="1:10" x14ac:dyDescent="0.25">
      <c r="A126" t="s">
        <v>53</v>
      </c>
      <c r="B126" t="s">
        <v>57</v>
      </c>
      <c r="C126" t="s">
        <v>23</v>
      </c>
      <c r="D126" s="10" t="str">
        <f t="shared" si="2"/>
        <v>WShotPutF46</v>
      </c>
      <c r="E126">
        <v>1200</v>
      </c>
      <c r="F126" s="1">
        <v>2.9520740000000001</v>
      </c>
      <c r="G126" s="1">
        <v>0.38401600000000002</v>
      </c>
      <c r="H126" s="6">
        <f t="shared" si="3"/>
        <v>12.120000000000001</v>
      </c>
      <c r="I126" s="7"/>
      <c r="J126" s="2"/>
    </row>
    <row r="127" spans="1:10" x14ac:dyDescent="0.25">
      <c r="A127" t="s">
        <v>53</v>
      </c>
      <c r="B127" t="s">
        <v>57</v>
      </c>
      <c r="C127" t="s">
        <v>24</v>
      </c>
      <c r="D127" s="10" t="str">
        <f t="shared" si="2"/>
        <v>WShotPutF52</v>
      </c>
      <c r="E127">
        <v>1200</v>
      </c>
      <c r="F127" s="1">
        <v>3.1052710000000001</v>
      </c>
      <c r="G127" s="1">
        <v>0.87831300000000001</v>
      </c>
      <c r="H127" s="6">
        <f t="shared" si="3"/>
        <v>5.48</v>
      </c>
      <c r="J127" s="2"/>
    </row>
    <row r="128" spans="1:10" x14ac:dyDescent="0.25">
      <c r="A128" t="s">
        <v>53</v>
      </c>
      <c r="B128" t="s">
        <v>57</v>
      </c>
      <c r="C128" t="s">
        <v>25</v>
      </c>
      <c r="D128" s="10" t="str">
        <f t="shared" si="2"/>
        <v>WShotPutF53</v>
      </c>
      <c r="E128">
        <v>1200</v>
      </c>
      <c r="F128" s="1">
        <v>3.1052710000000001</v>
      </c>
      <c r="G128" s="1">
        <v>0.94263799999999998</v>
      </c>
      <c r="H128" s="6">
        <f t="shared" si="3"/>
        <v>5.1000000000000005</v>
      </c>
      <c r="J128" s="2"/>
    </row>
    <row r="129" spans="1:10" x14ac:dyDescent="0.25">
      <c r="A129" t="s">
        <v>53</v>
      </c>
      <c r="B129" t="s">
        <v>57</v>
      </c>
      <c r="C129" t="s">
        <v>26</v>
      </c>
      <c r="D129" s="10" t="str">
        <f t="shared" si="2"/>
        <v>WShotPutF54</v>
      </c>
      <c r="E129">
        <v>1200</v>
      </c>
      <c r="F129" s="1">
        <v>3.1052710000000001</v>
      </c>
      <c r="G129" s="1">
        <v>0.608958</v>
      </c>
      <c r="H129" s="6">
        <f t="shared" si="3"/>
        <v>7.9</v>
      </c>
      <c r="J129" s="2"/>
    </row>
    <row r="130" spans="1:10" x14ac:dyDescent="0.25">
      <c r="A130" t="s">
        <v>53</v>
      </c>
      <c r="B130" t="s">
        <v>57</v>
      </c>
      <c r="C130" t="s">
        <v>27</v>
      </c>
      <c r="D130" s="10" t="str">
        <f t="shared" si="2"/>
        <v>WShotPutF55</v>
      </c>
      <c r="E130">
        <v>1200</v>
      </c>
      <c r="F130" s="1">
        <v>3.1052710000000001</v>
      </c>
      <c r="G130" s="1">
        <v>0.59490100000000001</v>
      </c>
      <c r="H130" s="6">
        <f t="shared" si="3"/>
        <v>8.09</v>
      </c>
      <c r="J130" s="2"/>
    </row>
    <row r="131" spans="1:10" x14ac:dyDescent="0.25">
      <c r="A131" t="s">
        <v>53</v>
      </c>
      <c r="B131" t="s">
        <v>57</v>
      </c>
      <c r="C131" t="s">
        <v>28</v>
      </c>
      <c r="D131" s="10" t="str">
        <f t="shared" ref="D131:D194" si="4">+CONCATENATE(A131,B131,C131)</f>
        <v>WShotPutF56</v>
      </c>
      <c r="E131">
        <v>1200</v>
      </c>
      <c r="F131" s="1">
        <v>3.1052710000000001</v>
      </c>
      <c r="G131" s="1">
        <v>0.55195300000000003</v>
      </c>
      <c r="H131" s="6">
        <f t="shared" ref="H131:H194" si="5">IF(E131 &gt; 0, CEILING((F131-LN(LN(6/5)))/G131,0.01), "")</f>
        <v>8.7100000000000009</v>
      </c>
      <c r="I131" s="7"/>
      <c r="J131" s="2"/>
    </row>
    <row r="132" spans="1:10" x14ac:dyDescent="0.25">
      <c r="A132" t="s">
        <v>53</v>
      </c>
      <c r="B132" t="s">
        <v>57</v>
      </c>
      <c r="C132" t="s">
        <v>29</v>
      </c>
      <c r="D132" s="10" t="str">
        <f t="shared" si="4"/>
        <v>WShotPutF57</v>
      </c>
      <c r="E132">
        <v>1200</v>
      </c>
      <c r="F132" s="1">
        <v>3.1052710000000001</v>
      </c>
      <c r="G132" s="1">
        <v>0.446106</v>
      </c>
      <c r="H132" s="6">
        <f t="shared" si="5"/>
        <v>10.78</v>
      </c>
      <c r="J132" s="2"/>
    </row>
    <row r="133" spans="1:10" x14ac:dyDescent="0.25">
      <c r="A133" t="s">
        <v>53</v>
      </c>
      <c r="B133" t="s">
        <v>57</v>
      </c>
      <c r="C133" t="s">
        <v>30</v>
      </c>
      <c r="D133" s="10" t="str">
        <f t="shared" si="4"/>
        <v>WShotPutF61</v>
      </c>
      <c r="E133">
        <v>1200</v>
      </c>
      <c r="F133" s="1">
        <v>2.9520740000000001</v>
      </c>
      <c r="G133" s="1">
        <v>0.44821299999999997</v>
      </c>
      <c r="H133" s="6">
        <f t="shared" si="5"/>
        <v>10.39</v>
      </c>
      <c r="I133" s="7"/>
      <c r="J133" s="2"/>
    </row>
    <row r="134" spans="1:10" x14ac:dyDescent="0.25">
      <c r="A134" t="s">
        <v>53</v>
      </c>
      <c r="B134" t="s">
        <v>57</v>
      </c>
      <c r="C134" t="s">
        <v>31</v>
      </c>
      <c r="D134" s="10" t="str">
        <f t="shared" si="4"/>
        <v>WShotPutF62</v>
      </c>
      <c r="E134">
        <v>1200</v>
      </c>
      <c r="F134" s="1">
        <v>2.9520740000000001</v>
      </c>
      <c r="G134" s="1">
        <v>0.351659</v>
      </c>
      <c r="H134" s="6">
        <f t="shared" si="5"/>
        <v>13.24</v>
      </c>
      <c r="I134" s="7"/>
      <c r="J134" s="2"/>
    </row>
    <row r="135" spans="1:10" x14ac:dyDescent="0.25">
      <c r="A135" t="s">
        <v>53</v>
      </c>
      <c r="B135" t="s">
        <v>57</v>
      </c>
      <c r="C135" t="s">
        <v>32</v>
      </c>
      <c r="D135" s="10" t="str">
        <f t="shared" si="4"/>
        <v>WShotPutF63</v>
      </c>
      <c r="E135">
        <v>1200</v>
      </c>
      <c r="F135" s="1">
        <v>2.9520740000000001</v>
      </c>
      <c r="G135" s="1">
        <v>0.44821299999999997</v>
      </c>
      <c r="H135" s="6">
        <f t="shared" si="5"/>
        <v>10.39</v>
      </c>
      <c r="I135" s="7"/>
      <c r="J135" s="2"/>
    </row>
    <row r="136" spans="1:10" x14ac:dyDescent="0.25">
      <c r="A136" t="s">
        <v>53</v>
      </c>
      <c r="B136" t="s">
        <v>57</v>
      </c>
      <c r="C136" t="s">
        <v>33</v>
      </c>
      <c r="D136" s="10" t="str">
        <f t="shared" si="4"/>
        <v>WShotPutF64</v>
      </c>
      <c r="E136">
        <v>1200</v>
      </c>
      <c r="F136" s="1">
        <v>2.9520740000000001</v>
      </c>
      <c r="G136" s="1">
        <v>0.351659</v>
      </c>
      <c r="H136" s="6">
        <f t="shared" si="5"/>
        <v>13.24</v>
      </c>
      <c r="I136" s="7"/>
      <c r="J136" s="2"/>
    </row>
    <row r="137" spans="1:10" x14ac:dyDescent="0.25">
      <c r="A137" t="s">
        <v>53</v>
      </c>
      <c r="B137" t="s">
        <v>34</v>
      </c>
      <c r="C137" t="s">
        <v>1</v>
      </c>
      <c r="D137" s="10" t="str">
        <f t="shared" si="4"/>
        <v>WDiscusF11</v>
      </c>
      <c r="E137">
        <v>1200</v>
      </c>
      <c r="F137" s="1">
        <v>2.8039649999999998</v>
      </c>
      <c r="G137" s="1">
        <v>0.114355</v>
      </c>
      <c r="H137" s="6">
        <f t="shared" si="5"/>
        <v>39.410000000000004</v>
      </c>
      <c r="I137" s="7"/>
      <c r="J137" s="2"/>
    </row>
    <row r="138" spans="1:10" x14ac:dyDescent="0.25">
      <c r="A138" t="s">
        <v>53</v>
      </c>
      <c r="B138" t="s">
        <v>34</v>
      </c>
      <c r="C138" t="s">
        <v>9</v>
      </c>
      <c r="D138" s="10" t="str">
        <f t="shared" si="4"/>
        <v>WDiscusF12</v>
      </c>
      <c r="E138">
        <v>1200</v>
      </c>
      <c r="F138" s="1">
        <v>2.8039649999999998</v>
      </c>
      <c r="G138" s="1">
        <v>0.10195</v>
      </c>
      <c r="H138" s="6">
        <f t="shared" si="5"/>
        <v>44.2</v>
      </c>
      <c r="I138" s="7"/>
      <c r="J138" s="2"/>
    </row>
    <row r="139" spans="1:10" x14ac:dyDescent="0.25">
      <c r="A139" t="s">
        <v>53</v>
      </c>
      <c r="B139" t="s">
        <v>34</v>
      </c>
      <c r="C139" t="s">
        <v>10</v>
      </c>
      <c r="D139" s="10" t="str">
        <f t="shared" si="4"/>
        <v>WDiscusF13</v>
      </c>
      <c r="E139">
        <v>1200</v>
      </c>
      <c r="F139" s="1">
        <v>2.8039649999999998</v>
      </c>
      <c r="G139" s="1">
        <v>0.13983100000000001</v>
      </c>
      <c r="H139" s="6">
        <f t="shared" si="5"/>
        <v>32.230000000000004</v>
      </c>
      <c r="I139" s="7"/>
      <c r="J139" s="2"/>
    </row>
    <row r="140" spans="1:10" x14ac:dyDescent="0.25">
      <c r="A140" t="s">
        <v>53</v>
      </c>
      <c r="B140" t="s">
        <v>34</v>
      </c>
      <c r="C140" t="s">
        <v>12</v>
      </c>
      <c r="D140" s="10" t="str">
        <f t="shared" si="4"/>
        <v>WDiscusF32</v>
      </c>
      <c r="E140">
        <v>1200</v>
      </c>
      <c r="F140" s="1">
        <v>2.6061670000000001</v>
      </c>
      <c r="G140" s="1">
        <v>0.33917199999999997</v>
      </c>
      <c r="H140" s="6">
        <f t="shared" si="5"/>
        <v>12.71</v>
      </c>
      <c r="I140" s="7"/>
      <c r="J140" s="2"/>
    </row>
    <row r="141" spans="1:10" x14ac:dyDescent="0.25">
      <c r="A141" t="s">
        <v>53</v>
      </c>
      <c r="B141" t="s">
        <v>34</v>
      </c>
      <c r="C141" t="s">
        <v>13</v>
      </c>
      <c r="D141" s="10" t="str">
        <f t="shared" si="4"/>
        <v>WDiscusF33</v>
      </c>
      <c r="E141" s="1">
        <v>1200</v>
      </c>
      <c r="F141" s="1">
        <v>2.6061670000000001</v>
      </c>
      <c r="G141" s="1">
        <v>0.29725800000000002</v>
      </c>
      <c r="H141" s="6">
        <f t="shared" si="5"/>
        <v>14.5</v>
      </c>
      <c r="J141" s="2"/>
    </row>
    <row r="142" spans="1:10" x14ac:dyDescent="0.25">
      <c r="A142" t="s">
        <v>53</v>
      </c>
      <c r="B142" t="s">
        <v>34</v>
      </c>
      <c r="C142" t="s">
        <v>14</v>
      </c>
      <c r="D142" s="10" t="str">
        <f t="shared" si="4"/>
        <v>WDiscusF34</v>
      </c>
      <c r="E142">
        <v>1200</v>
      </c>
      <c r="F142" s="1">
        <v>2.6061670000000001</v>
      </c>
      <c r="G142" s="1">
        <v>0.182204</v>
      </c>
      <c r="H142" s="6">
        <f t="shared" si="5"/>
        <v>23.650000000000002</v>
      </c>
      <c r="I142" s="7"/>
      <c r="J142" s="2"/>
    </row>
    <row r="143" spans="1:10" x14ac:dyDescent="0.25">
      <c r="A143" t="s">
        <v>53</v>
      </c>
      <c r="B143" t="s">
        <v>34</v>
      </c>
      <c r="C143" t="s">
        <v>15</v>
      </c>
      <c r="D143" s="10" t="str">
        <f t="shared" si="4"/>
        <v>WDiscusF35</v>
      </c>
      <c r="E143">
        <v>1200</v>
      </c>
      <c r="F143" s="1">
        <v>2.8039649999999998</v>
      </c>
      <c r="G143" s="1">
        <v>0.15071000000000001</v>
      </c>
      <c r="H143" s="6">
        <f t="shared" si="5"/>
        <v>29.900000000000002</v>
      </c>
      <c r="J143" s="2"/>
    </row>
    <row r="144" spans="1:10" x14ac:dyDescent="0.25">
      <c r="A144" t="s">
        <v>53</v>
      </c>
      <c r="B144" t="s">
        <v>34</v>
      </c>
      <c r="C144" t="s">
        <v>16</v>
      </c>
      <c r="D144" s="10" t="str">
        <f t="shared" si="4"/>
        <v>WDiscusF36</v>
      </c>
      <c r="E144">
        <v>1200</v>
      </c>
      <c r="F144" s="1">
        <v>2.8039649999999998</v>
      </c>
      <c r="G144" s="1">
        <v>0.16475200000000001</v>
      </c>
      <c r="H144" s="6">
        <f t="shared" si="5"/>
        <v>27.35</v>
      </c>
      <c r="I144" s="7"/>
      <c r="J144" s="2"/>
    </row>
    <row r="145" spans="1:10" x14ac:dyDescent="0.25">
      <c r="A145" t="s">
        <v>53</v>
      </c>
      <c r="B145" t="s">
        <v>34</v>
      </c>
      <c r="C145" t="s">
        <v>17</v>
      </c>
      <c r="D145" s="10" t="str">
        <f t="shared" si="4"/>
        <v>WDiscusF37</v>
      </c>
      <c r="E145">
        <v>1200</v>
      </c>
      <c r="F145" s="1">
        <v>2.8039649999999998</v>
      </c>
      <c r="G145" s="1">
        <v>0.12715599999999999</v>
      </c>
      <c r="H145" s="6">
        <f t="shared" si="5"/>
        <v>35.44</v>
      </c>
      <c r="I145" s="7"/>
      <c r="J145" s="2"/>
    </row>
    <row r="146" spans="1:10" x14ac:dyDescent="0.25">
      <c r="A146" t="s">
        <v>53</v>
      </c>
      <c r="B146" t="s">
        <v>34</v>
      </c>
      <c r="C146" t="s">
        <v>18</v>
      </c>
      <c r="D146" s="10" t="str">
        <f t="shared" si="4"/>
        <v>WDiscusF38</v>
      </c>
      <c r="E146">
        <v>1200</v>
      </c>
      <c r="F146" s="1">
        <v>2.8039649999999998</v>
      </c>
      <c r="G146" s="1">
        <v>0.13561699999999999</v>
      </c>
      <c r="H146" s="6">
        <f t="shared" si="5"/>
        <v>33.230000000000004</v>
      </c>
      <c r="I146" s="7"/>
      <c r="J146" s="2"/>
    </row>
    <row r="147" spans="1:10" x14ac:dyDescent="0.25">
      <c r="A147" t="s">
        <v>53</v>
      </c>
      <c r="B147" t="s">
        <v>34</v>
      </c>
      <c r="C147" t="s">
        <v>19</v>
      </c>
      <c r="D147" s="10" t="str">
        <f t="shared" si="4"/>
        <v>WDiscusF40</v>
      </c>
      <c r="E147">
        <v>1200</v>
      </c>
      <c r="F147" s="1">
        <v>2.8039649999999998</v>
      </c>
      <c r="G147" s="1">
        <v>0.20084099999999999</v>
      </c>
      <c r="H147" s="6">
        <f t="shared" si="5"/>
        <v>22.44</v>
      </c>
      <c r="I147" s="7"/>
      <c r="J147" s="2"/>
    </row>
    <row r="148" spans="1:10" x14ac:dyDescent="0.25">
      <c r="A148" t="s">
        <v>53</v>
      </c>
      <c r="B148" t="s">
        <v>34</v>
      </c>
      <c r="C148" t="s">
        <v>20</v>
      </c>
      <c r="D148" s="10" t="str">
        <f t="shared" si="4"/>
        <v>WDiscusF41</v>
      </c>
      <c r="E148">
        <v>1200</v>
      </c>
      <c r="F148" s="1">
        <v>2.8039649999999998</v>
      </c>
      <c r="G148" s="1">
        <v>0.139955</v>
      </c>
      <c r="H148" s="6">
        <f t="shared" si="5"/>
        <v>32.200000000000003</v>
      </c>
      <c r="I148" s="7"/>
      <c r="J148" s="2"/>
    </row>
    <row r="149" spans="1:10" x14ac:dyDescent="0.25">
      <c r="A149" t="s">
        <v>53</v>
      </c>
      <c r="B149" t="s">
        <v>34</v>
      </c>
      <c r="C149" t="s">
        <v>21</v>
      </c>
      <c r="D149" s="10" t="str">
        <f t="shared" si="4"/>
        <v>WDiscusF42</v>
      </c>
      <c r="E149">
        <v>1200</v>
      </c>
      <c r="F149" s="1">
        <v>2.8039649999999998</v>
      </c>
      <c r="G149" s="1">
        <v>0.14341899999999999</v>
      </c>
      <c r="H149" s="6">
        <f t="shared" si="5"/>
        <v>31.42</v>
      </c>
      <c r="I149" s="7"/>
      <c r="J149" s="2"/>
    </row>
    <row r="150" spans="1:10" x14ac:dyDescent="0.25">
      <c r="A150" t="s">
        <v>53</v>
      </c>
      <c r="B150" t="s">
        <v>34</v>
      </c>
      <c r="C150" t="s">
        <v>22</v>
      </c>
      <c r="D150" s="10" t="str">
        <f t="shared" si="4"/>
        <v>WDiscusF43/44</v>
      </c>
      <c r="E150">
        <v>1200</v>
      </c>
      <c r="F150" s="1">
        <v>2.8039649999999998</v>
      </c>
      <c r="G150" s="1">
        <v>0.11204500000000001</v>
      </c>
      <c r="H150" s="6">
        <f t="shared" si="5"/>
        <v>40.22</v>
      </c>
      <c r="I150" s="7"/>
      <c r="J150" s="2"/>
    </row>
    <row r="151" spans="1:10" x14ac:dyDescent="0.25">
      <c r="A151" t="s">
        <v>53</v>
      </c>
      <c r="B151" t="s">
        <v>34</v>
      </c>
      <c r="C151" t="s">
        <v>23</v>
      </c>
      <c r="D151" s="10" t="str">
        <f t="shared" si="4"/>
        <v>WDiscusF46</v>
      </c>
      <c r="E151">
        <v>1200</v>
      </c>
      <c r="F151" s="1">
        <v>2.8039649999999998</v>
      </c>
      <c r="G151" s="1">
        <v>0.119869</v>
      </c>
      <c r="H151" s="6">
        <f t="shared" si="5"/>
        <v>37.6</v>
      </c>
      <c r="I151" s="7"/>
      <c r="J151" s="2"/>
    </row>
    <row r="152" spans="1:10" x14ac:dyDescent="0.25">
      <c r="A152" t="s">
        <v>53</v>
      </c>
      <c r="B152" t="s">
        <v>34</v>
      </c>
      <c r="C152" t="s">
        <v>35</v>
      </c>
      <c r="D152" s="10" t="str">
        <f t="shared" si="4"/>
        <v>WDiscusF51</v>
      </c>
      <c r="E152" s="1">
        <v>1200</v>
      </c>
      <c r="F152" s="1">
        <v>2.6061670000000001</v>
      </c>
      <c r="G152" s="1">
        <v>0.32342799999999999</v>
      </c>
      <c r="H152" s="6">
        <f t="shared" si="5"/>
        <v>13.33</v>
      </c>
      <c r="J152" s="2"/>
    </row>
    <row r="153" spans="1:10" x14ac:dyDescent="0.25">
      <c r="A153" t="s">
        <v>53</v>
      </c>
      <c r="B153" t="s">
        <v>34</v>
      </c>
      <c r="C153" t="s">
        <v>24</v>
      </c>
      <c r="D153" s="10" t="str">
        <f t="shared" si="4"/>
        <v>WDiscusF52</v>
      </c>
      <c r="E153" s="1">
        <v>1200</v>
      </c>
      <c r="F153" s="1">
        <v>2.6061670000000001</v>
      </c>
      <c r="G153" s="1">
        <v>0.29491699999999998</v>
      </c>
      <c r="H153" s="6">
        <f t="shared" si="5"/>
        <v>14.61</v>
      </c>
      <c r="I153" s="7"/>
      <c r="J153" s="2"/>
    </row>
    <row r="154" spans="1:10" x14ac:dyDescent="0.25">
      <c r="A154" t="s">
        <v>53</v>
      </c>
      <c r="B154" t="s">
        <v>34</v>
      </c>
      <c r="C154" t="s">
        <v>25</v>
      </c>
      <c r="D154" s="10" t="str">
        <f t="shared" si="4"/>
        <v>WDiscusF53</v>
      </c>
      <c r="E154" s="1">
        <v>1200</v>
      </c>
      <c r="F154" s="1">
        <v>2.6061670000000001</v>
      </c>
      <c r="G154" s="1">
        <v>0.32431399999999999</v>
      </c>
      <c r="H154" s="6">
        <f t="shared" si="5"/>
        <v>13.290000000000001</v>
      </c>
      <c r="I154" s="7"/>
      <c r="J154" s="2"/>
    </row>
    <row r="155" spans="1:10" x14ac:dyDescent="0.25">
      <c r="A155" t="s">
        <v>53</v>
      </c>
      <c r="B155" t="s">
        <v>34</v>
      </c>
      <c r="C155" t="s">
        <v>26</v>
      </c>
      <c r="D155" s="10" t="str">
        <f t="shared" si="4"/>
        <v>WDiscusF54</v>
      </c>
      <c r="E155" s="1">
        <v>1200</v>
      </c>
      <c r="F155" s="1">
        <v>2.6061670000000001</v>
      </c>
      <c r="G155" s="1">
        <v>0.234234</v>
      </c>
      <c r="H155" s="6">
        <f t="shared" si="5"/>
        <v>18.400000000000002</v>
      </c>
      <c r="I155" s="7"/>
      <c r="J155" s="2"/>
    </row>
    <row r="156" spans="1:10" x14ac:dyDescent="0.25">
      <c r="A156" t="s">
        <v>53</v>
      </c>
      <c r="B156" t="s">
        <v>34</v>
      </c>
      <c r="C156" t="s">
        <v>27</v>
      </c>
      <c r="D156" s="10" t="str">
        <f t="shared" si="4"/>
        <v>WDiscusF55</v>
      </c>
      <c r="E156" s="1">
        <v>1200</v>
      </c>
      <c r="F156" s="1">
        <v>2.6061670000000001</v>
      </c>
      <c r="G156" s="1">
        <v>0.17752499999999999</v>
      </c>
      <c r="H156" s="6">
        <f t="shared" si="5"/>
        <v>24.27</v>
      </c>
      <c r="I156" s="7"/>
      <c r="J156" s="2"/>
    </row>
    <row r="157" spans="1:10" x14ac:dyDescent="0.25">
      <c r="A157" t="s">
        <v>53</v>
      </c>
      <c r="B157" t="s">
        <v>34</v>
      </c>
      <c r="C157" t="s">
        <v>28</v>
      </c>
      <c r="D157" s="10" t="str">
        <f t="shared" si="4"/>
        <v>WDiscusF56</v>
      </c>
      <c r="E157" s="1">
        <v>1200</v>
      </c>
      <c r="F157" s="1">
        <v>2.6061670000000001</v>
      </c>
      <c r="G157" s="1">
        <v>0.18259500000000001</v>
      </c>
      <c r="H157" s="6">
        <f t="shared" si="5"/>
        <v>23.6</v>
      </c>
      <c r="I157" s="7"/>
      <c r="J157" s="2"/>
    </row>
    <row r="158" spans="1:10" x14ac:dyDescent="0.25">
      <c r="A158" t="s">
        <v>53</v>
      </c>
      <c r="B158" t="s">
        <v>34</v>
      </c>
      <c r="C158" t="s">
        <v>29</v>
      </c>
      <c r="D158" s="10" t="str">
        <f t="shared" si="4"/>
        <v>WDiscusF57</v>
      </c>
      <c r="E158" s="1">
        <v>1200</v>
      </c>
      <c r="F158" s="1">
        <v>2.6061670000000001</v>
      </c>
      <c r="G158" s="1">
        <v>0.13423599999999999</v>
      </c>
      <c r="H158" s="6">
        <f t="shared" si="5"/>
        <v>32.1</v>
      </c>
      <c r="I158" s="7"/>
      <c r="J158" s="2"/>
    </row>
    <row r="159" spans="1:10" x14ac:dyDescent="0.25">
      <c r="A159" t="s">
        <v>53</v>
      </c>
      <c r="B159" t="s">
        <v>34</v>
      </c>
      <c r="C159" t="s">
        <v>30</v>
      </c>
      <c r="D159" s="10" t="str">
        <f t="shared" si="4"/>
        <v>WDiscusF61</v>
      </c>
      <c r="E159" s="1">
        <v>1200</v>
      </c>
      <c r="F159" s="1">
        <v>2.8039649999999998</v>
      </c>
      <c r="G159" s="1">
        <v>0.14341899999999999</v>
      </c>
      <c r="H159" s="6">
        <f t="shared" si="5"/>
        <v>31.42</v>
      </c>
      <c r="I159" s="7"/>
      <c r="J159" s="2"/>
    </row>
    <row r="160" spans="1:10" x14ac:dyDescent="0.25">
      <c r="A160" t="s">
        <v>53</v>
      </c>
      <c r="B160" t="s">
        <v>34</v>
      </c>
      <c r="C160" t="s">
        <v>31</v>
      </c>
      <c r="D160" s="10" t="str">
        <f t="shared" si="4"/>
        <v>WDiscusF62</v>
      </c>
      <c r="E160">
        <v>1200</v>
      </c>
      <c r="F160" s="1">
        <v>2.8039649999999998</v>
      </c>
      <c r="G160" s="1">
        <v>0.11204500000000001</v>
      </c>
      <c r="H160" s="6">
        <f t="shared" si="5"/>
        <v>40.22</v>
      </c>
      <c r="J160" s="2"/>
    </row>
    <row r="161" spans="1:10" x14ac:dyDescent="0.25">
      <c r="A161" t="s">
        <v>53</v>
      </c>
      <c r="B161" t="s">
        <v>34</v>
      </c>
      <c r="C161" t="s">
        <v>32</v>
      </c>
      <c r="D161" s="10" t="str">
        <f t="shared" si="4"/>
        <v>WDiscusF63</v>
      </c>
      <c r="E161" s="1">
        <v>1200</v>
      </c>
      <c r="F161" s="1">
        <v>2.8039649999999998</v>
      </c>
      <c r="G161" s="1">
        <v>0.14341899999999999</v>
      </c>
      <c r="H161" s="6">
        <f t="shared" si="5"/>
        <v>31.42</v>
      </c>
      <c r="I161" s="7"/>
      <c r="J161" s="2"/>
    </row>
    <row r="162" spans="1:10" x14ac:dyDescent="0.25">
      <c r="A162" t="s">
        <v>53</v>
      </c>
      <c r="B162" t="s">
        <v>34</v>
      </c>
      <c r="C162" t="s">
        <v>33</v>
      </c>
      <c r="D162" s="10" t="str">
        <f t="shared" si="4"/>
        <v>WDiscusF64</v>
      </c>
      <c r="E162" s="1">
        <v>1200</v>
      </c>
      <c r="F162" s="1">
        <v>2.8039649999999998</v>
      </c>
      <c r="G162" s="1">
        <v>0.11204500000000001</v>
      </c>
      <c r="H162" s="6">
        <f t="shared" si="5"/>
        <v>40.22</v>
      </c>
      <c r="I162" s="7"/>
      <c r="J162" s="2"/>
    </row>
    <row r="163" spans="1:10" x14ac:dyDescent="0.25">
      <c r="A163" t="s">
        <v>53</v>
      </c>
      <c r="B163" t="s">
        <v>36</v>
      </c>
      <c r="C163" t="s">
        <v>1</v>
      </c>
      <c r="D163" s="10" t="str">
        <f t="shared" si="4"/>
        <v>WJavelinF11</v>
      </c>
      <c r="E163" s="1">
        <v>1200</v>
      </c>
      <c r="F163" s="1">
        <v>2.3295149999999998</v>
      </c>
      <c r="G163" s="1">
        <v>0.149316</v>
      </c>
      <c r="H163" s="6">
        <f t="shared" si="5"/>
        <v>27</v>
      </c>
      <c r="I163" s="7"/>
      <c r="J163" s="2"/>
    </row>
    <row r="164" spans="1:10" x14ac:dyDescent="0.25">
      <c r="A164" t="s">
        <v>53</v>
      </c>
      <c r="B164" t="s">
        <v>36</v>
      </c>
      <c r="C164" t="s">
        <v>9</v>
      </c>
      <c r="D164" s="10" t="str">
        <f t="shared" si="4"/>
        <v>WJavelinF12</v>
      </c>
      <c r="E164" s="1">
        <v>1200</v>
      </c>
      <c r="F164" s="1">
        <v>2.3295149999999998</v>
      </c>
      <c r="G164" s="1">
        <v>8.9772000000000005E-2</v>
      </c>
      <c r="H164" s="6">
        <f t="shared" si="5"/>
        <v>44.910000000000004</v>
      </c>
      <c r="I164" s="7"/>
      <c r="J164" s="2"/>
    </row>
    <row r="165" spans="1:10" x14ac:dyDescent="0.25">
      <c r="A165" t="s">
        <v>53</v>
      </c>
      <c r="B165" t="s">
        <v>36</v>
      </c>
      <c r="C165" t="s">
        <v>10</v>
      </c>
      <c r="D165" s="10" t="str">
        <f t="shared" si="4"/>
        <v>WJavelinF13</v>
      </c>
      <c r="E165" s="1">
        <v>1200</v>
      </c>
      <c r="F165" s="1">
        <v>2.3295149999999998</v>
      </c>
      <c r="G165" s="1">
        <v>9.1198000000000001E-2</v>
      </c>
      <c r="H165" s="6">
        <f t="shared" si="5"/>
        <v>44.21</v>
      </c>
      <c r="I165" s="7"/>
      <c r="J165" s="2"/>
    </row>
    <row r="166" spans="1:10" x14ac:dyDescent="0.25">
      <c r="A166" t="s">
        <v>53</v>
      </c>
      <c r="B166" t="s">
        <v>36</v>
      </c>
      <c r="C166" t="s">
        <v>13</v>
      </c>
      <c r="D166" s="10" t="str">
        <f t="shared" si="4"/>
        <v>WJavelinF33</v>
      </c>
      <c r="E166" s="1">
        <v>1200</v>
      </c>
      <c r="F166" s="1">
        <v>2.825558</v>
      </c>
      <c r="G166" s="1">
        <v>0.32157400000000003</v>
      </c>
      <c r="H166" s="6">
        <f t="shared" si="5"/>
        <v>14.08</v>
      </c>
      <c r="I166" s="7"/>
      <c r="J166" s="2"/>
    </row>
    <row r="167" spans="1:10" x14ac:dyDescent="0.25">
      <c r="A167" t="s">
        <v>53</v>
      </c>
      <c r="B167" t="s">
        <v>36</v>
      </c>
      <c r="C167" t="s">
        <v>14</v>
      </c>
      <c r="D167" s="10" t="str">
        <f t="shared" si="4"/>
        <v>WJavelinF34</v>
      </c>
      <c r="E167">
        <v>1200</v>
      </c>
      <c r="F167" s="1">
        <v>2.825558</v>
      </c>
      <c r="G167" s="1">
        <v>0.210312</v>
      </c>
      <c r="H167" s="6">
        <f t="shared" si="5"/>
        <v>21.53</v>
      </c>
      <c r="I167" s="7"/>
      <c r="J167" s="2"/>
    </row>
    <row r="168" spans="1:10" x14ac:dyDescent="0.25">
      <c r="A168" t="s">
        <v>53</v>
      </c>
      <c r="B168" t="s">
        <v>36</v>
      </c>
      <c r="C168" t="s">
        <v>15</v>
      </c>
      <c r="D168" s="10" t="str">
        <f t="shared" si="4"/>
        <v>WJavelinF35</v>
      </c>
      <c r="E168" s="1">
        <v>1200</v>
      </c>
      <c r="F168" s="1">
        <v>2.3295149999999998</v>
      </c>
      <c r="G168" s="1">
        <v>0.15026900000000001</v>
      </c>
      <c r="H168" s="6">
        <f t="shared" si="5"/>
        <v>26.830000000000002</v>
      </c>
      <c r="I168" s="7"/>
      <c r="J168" s="2"/>
    </row>
    <row r="169" spans="1:10" x14ac:dyDescent="0.25">
      <c r="A169" t="s">
        <v>53</v>
      </c>
      <c r="B169" t="s">
        <v>36</v>
      </c>
      <c r="C169" t="s">
        <v>16</v>
      </c>
      <c r="D169" s="10" t="str">
        <f t="shared" si="4"/>
        <v>WJavelinF36</v>
      </c>
      <c r="E169">
        <v>1200</v>
      </c>
      <c r="F169" s="1">
        <v>2.3295149999999998</v>
      </c>
      <c r="G169" s="1">
        <v>0.13378000000000001</v>
      </c>
      <c r="H169" s="6">
        <f t="shared" si="5"/>
        <v>30.14</v>
      </c>
      <c r="I169" s="7"/>
      <c r="J169" s="2"/>
    </row>
    <row r="170" spans="1:10" x14ac:dyDescent="0.25">
      <c r="A170" t="s">
        <v>53</v>
      </c>
      <c r="B170" t="s">
        <v>36</v>
      </c>
      <c r="C170" t="s">
        <v>17</v>
      </c>
      <c r="D170" s="10" t="str">
        <f t="shared" si="4"/>
        <v>WJavelinF37</v>
      </c>
      <c r="E170" s="1">
        <v>1200</v>
      </c>
      <c r="F170" s="1">
        <v>2.3295149999999998</v>
      </c>
      <c r="G170" s="1">
        <v>0.124061</v>
      </c>
      <c r="H170" s="6">
        <f t="shared" si="5"/>
        <v>32.5</v>
      </c>
      <c r="J170" s="2"/>
    </row>
    <row r="171" spans="1:10" x14ac:dyDescent="0.25">
      <c r="A171" t="s">
        <v>53</v>
      </c>
      <c r="B171" t="s">
        <v>36</v>
      </c>
      <c r="C171" t="s">
        <v>18</v>
      </c>
      <c r="D171" s="10" t="str">
        <f t="shared" si="4"/>
        <v>WJavelinF38</v>
      </c>
      <c r="E171" s="1">
        <v>1200</v>
      </c>
      <c r="F171" s="1">
        <v>2.3295149999999998</v>
      </c>
      <c r="G171" s="1">
        <v>0.12915199999999999</v>
      </c>
      <c r="H171" s="6">
        <f t="shared" si="5"/>
        <v>31.220000000000002</v>
      </c>
      <c r="I171" s="7"/>
      <c r="J171" s="2"/>
    </row>
    <row r="172" spans="1:10" x14ac:dyDescent="0.25">
      <c r="A172" t="s">
        <v>53</v>
      </c>
      <c r="B172" t="s">
        <v>36</v>
      </c>
      <c r="C172" t="s">
        <v>19</v>
      </c>
      <c r="D172" s="10" t="str">
        <f t="shared" si="4"/>
        <v>WJavelinF40</v>
      </c>
      <c r="E172">
        <v>1200</v>
      </c>
      <c r="F172" s="1">
        <v>2.3295149999999998</v>
      </c>
      <c r="G172" s="1">
        <v>0.16744100000000001</v>
      </c>
      <c r="H172" s="6">
        <f t="shared" si="5"/>
        <v>24.080000000000002</v>
      </c>
      <c r="I172" s="7"/>
      <c r="J172" s="2"/>
    </row>
    <row r="173" spans="1:10" x14ac:dyDescent="0.25">
      <c r="A173" t="s">
        <v>53</v>
      </c>
      <c r="B173" t="s">
        <v>36</v>
      </c>
      <c r="C173" t="s">
        <v>20</v>
      </c>
      <c r="D173" s="10" t="str">
        <f t="shared" si="4"/>
        <v>WJavelinF41</v>
      </c>
      <c r="E173" s="1">
        <v>1200</v>
      </c>
      <c r="F173" s="1">
        <v>2.3295149999999998</v>
      </c>
      <c r="G173" s="1">
        <v>0.15789600000000001</v>
      </c>
      <c r="H173" s="6">
        <f t="shared" si="5"/>
        <v>25.54</v>
      </c>
      <c r="J173" s="2"/>
    </row>
    <row r="174" spans="1:10" x14ac:dyDescent="0.25">
      <c r="A174" t="s">
        <v>53</v>
      </c>
      <c r="B174" t="s">
        <v>36</v>
      </c>
      <c r="C174" t="s">
        <v>21</v>
      </c>
      <c r="D174" s="10" t="str">
        <f t="shared" si="4"/>
        <v>WJavelinF42</v>
      </c>
      <c r="E174" s="1">
        <v>1200</v>
      </c>
      <c r="F174" s="1">
        <v>2.3295149999999998</v>
      </c>
      <c r="G174" s="1">
        <v>0.128689</v>
      </c>
      <c r="H174" s="6">
        <f t="shared" si="5"/>
        <v>31.330000000000002</v>
      </c>
      <c r="I174" s="7"/>
      <c r="J174" s="2"/>
    </row>
    <row r="175" spans="1:10" x14ac:dyDescent="0.25">
      <c r="A175" t="s">
        <v>53</v>
      </c>
      <c r="B175" t="s">
        <v>36</v>
      </c>
      <c r="C175" t="s">
        <v>22</v>
      </c>
      <c r="D175" s="10" t="str">
        <f t="shared" si="4"/>
        <v>WJavelinF43/44</v>
      </c>
      <c r="E175" s="1">
        <v>1200</v>
      </c>
      <c r="F175" s="1">
        <v>2.3295149999999998</v>
      </c>
      <c r="G175" s="1">
        <v>9.9495E-2</v>
      </c>
      <c r="H175" s="6">
        <f t="shared" si="5"/>
        <v>40.520000000000003</v>
      </c>
      <c r="I175" s="7"/>
      <c r="J175" s="2"/>
    </row>
    <row r="176" spans="1:10" x14ac:dyDescent="0.25">
      <c r="A176" t="s">
        <v>53</v>
      </c>
      <c r="B176" t="s">
        <v>36</v>
      </c>
      <c r="C176" t="s">
        <v>23</v>
      </c>
      <c r="D176" s="10" t="str">
        <f t="shared" si="4"/>
        <v>WJavelinF46</v>
      </c>
      <c r="E176" s="1">
        <v>1200</v>
      </c>
      <c r="F176" s="1">
        <v>2.3295149999999998</v>
      </c>
      <c r="G176" s="1">
        <v>9.5086000000000004E-2</v>
      </c>
      <c r="H176" s="6">
        <f t="shared" si="5"/>
        <v>42.4</v>
      </c>
      <c r="J176" s="2"/>
    </row>
    <row r="177" spans="1:10" x14ac:dyDescent="0.25">
      <c r="A177" t="s">
        <v>53</v>
      </c>
      <c r="B177" t="s">
        <v>36</v>
      </c>
      <c r="C177" t="s">
        <v>24</v>
      </c>
      <c r="D177" s="10" t="str">
        <f t="shared" si="4"/>
        <v>WJavelinF52</v>
      </c>
      <c r="E177">
        <v>1200</v>
      </c>
      <c r="F177" s="1">
        <v>2.825558</v>
      </c>
      <c r="G177" s="1">
        <v>0.37950699999999998</v>
      </c>
      <c r="H177" s="6">
        <f t="shared" si="5"/>
        <v>11.94</v>
      </c>
      <c r="I177" s="7"/>
      <c r="J177" s="2"/>
    </row>
    <row r="178" spans="1:10" x14ac:dyDescent="0.25">
      <c r="A178" t="s">
        <v>53</v>
      </c>
      <c r="B178" t="s">
        <v>36</v>
      </c>
      <c r="C178" t="s">
        <v>25</v>
      </c>
      <c r="D178" s="10" t="str">
        <f t="shared" si="4"/>
        <v>WJavelinF53</v>
      </c>
      <c r="E178">
        <v>1200</v>
      </c>
      <c r="F178" s="1">
        <v>2.825558</v>
      </c>
      <c r="G178" s="1">
        <v>0.371284</v>
      </c>
      <c r="H178" s="6">
        <f t="shared" si="5"/>
        <v>12.200000000000001</v>
      </c>
      <c r="I178" s="7"/>
      <c r="J178" s="2"/>
    </row>
    <row r="179" spans="1:10" x14ac:dyDescent="0.25">
      <c r="A179" t="s">
        <v>53</v>
      </c>
      <c r="B179" t="s">
        <v>36</v>
      </c>
      <c r="C179" t="s">
        <v>26</v>
      </c>
      <c r="D179" s="10" t="str">
        <f t="shared" si="4"/>
        <v>WJavelinF54</v>
      </c>
      <c r="E179">
        <v>1200</v>
      </c>
      <c r="F179" s="1">
        <v>2.825558</v>
      </c>
      <c r="G179" s="1">
        <v>0.24074699999999999</v>
      </c>
      <c r="H179" s="6">
        <f t="shared" si="5"/>
        <v>18.809999999999999</v>
      </c>
      <c r="I179" s="7"/>
      <c r="J179" s="2"/>
    </row>
    <row r="180" spans="1:10" x14ac:dyDescent="0.25">
      <c r="A180" t="s">
        <v>53</v>
      </c>
      <c r="B180" t="s">
        <v>36</v>
      </c>
      <c r="C180" t="s">
        <v>27</v>
      </c>
      <c r="D180" s="10" t="str">
        <f t="shared" si="4"/>
        <v>WJavelinF55</v>
      </c>
      <c r="E180">
        <v>1200</v>
      </c>
      <c r="F180" s="1">
        <v>2.825558</v>
      </c>
      <c r="G180" s="1">
        <v>0.22911100000000001</v>
      </c>
      <c r="H180" s="6">
        <f t="shared" si="5"/>
        <v>19.77</v>
      </c>
      <c r="I180" s="7"/>
      <c r="J180" s="2"/>
    </row>
    <row r="181" spans="1:10" x14ac:dyDescent="0.25">
      <c r="A181" t="s">
        <v>53</v>
      </c>
      <c r="B181" t="s">
        <v>36</v>
      </c>
      <c r="C181" t="s">
        <v>28</v>
      </c>
      <c r="D181" s="10" t="str">
        <f t="shared" si="4"/>
        <v>WJavelinF56</v>
      </c>
      <c r="E181">
        <v>1200</v>
      </c>
      <c r="F181" s="1">
        <v>2.825558</v>
      </c>
      <c r="G181" s="1">
        <v>0.19717499999999999</v>
      </c>
      <c r="H181" s="6">
        <f t="shared" si="5"/>
        <v>22.97</v>
      </c>
      <c r="I181" s="7"/>
      <c r="J181" s="2"/>
    </row>
    <row r="182" spans="1:10" x14ac:dyDescent="0.25">
      <c r="A182" t="s">
        <v>53</v>
      </c>
      <c r="B182" t="s">
        <v>36</v>
      </c>
      <c r="C182" t="s">
        <v>29</v>
      </c>
      <c r="D182" s="10" t="str">
        <f t="shared" si="4"/>
        <v>WJavelinF57</v>
      </c>
      <c r="E182">
        <v>1200</v>
      </c>
      <c r="F182" s="1">
        <v>2.825558</v>
      </c>
      <c r="G182" s="1">
        <v>0.18675</v>
      </c>
      <c r="H182" s="6">
        <f t="shared" si="5"/>
        <v>24.25</v>
      </c>
      <c r="I182" s="7"/>
      <c r="J182" s="2"/>
    </row>
    <row r="183" spans="1:10" x14ac:dyDescent="0.25">
      <c r="A183" t="s">
        <v>53</v>
      </c>
      <c r="B183" t="s">
        <v>36</v>
      </c>
      <c r="C183" t="s">
        <v>30</v>
      </c>
      <c r="D183" s="10" t="str">
        <f t="shared" si="4"/>
        <v>WJavelinF61</v>
      </c>
      <c r="E183">
        <v>1200</v>
      </c>
      <c r="F183" s="1">
        <v>2.3295149999999998</v>
      </c>
      <c r="G183" s="1">
        <v>0.128689</v>
      </c>
      <c r="H183" s="6">
        <f t="shared" si="5"/>
        <v>31.330000000000002</v>
      </c>
      <c r="I183" s="7"/>
      <c r="J183" s="2"/>
    </row>
    <row r="184" spans="1:10" x14ac:dyDescent="0.25">
      <c r="A184" t="s">
        <v>53</v>
      </c>
      <c r="B184" t="s">
        <v>36</v>
      </c>
      <c r="C184" t="s">
        <v>31</v>
      </c>
      <c r="D184" s="10" t="str">
        <f t="shared" si="4"/>
        <v>WJavelinF62</v>
      </c>
      <c r="E184">
        <v>1200</v>
      </c>
      <c r="F184" s="1">
        <v>2.3295149999999998</v>
      </c>
      <c r="G184" s="1">
        <v>9.9495E-2</v>
      </c>
      <c r="H184" s="6">
        <f t="shared" si="5"/>
        <v>40.520000000000003</v>
      </c>
      <c r="I184" s="7"/>
      <c r="J184" s="2"/>
    </row>
    <row r="185" spans="1:10" x14ac:dyDescent="0.25">
      <c r="A185" t="s">
        <v>53</v>
      </c>
      <c r="B185" t="s">
        <v>36</v>
      </c>
      <c r="C185" t="s">
        <v>32</v>
      </c>
      <c r="D185" s="10" t="str">
        <f t="shared" si="4"/>
        <v>WJavelinF63</v>
      </c>
      <c r="E185">
        <v>1200</v>
      </c>
      <c r="F185" s="1">
        <v>2.3295149999999998</v>
      </c>
      <c r="G185" s="1">
        <v>0.128689</v>
      </c>
      <c r="H185" s="6">
        <f t="shared" si="5"/>
        <v>31.330000000000002</v>
      </c>
      <c r="J185" s="2"/>
    </row>
    <row r="186" spans="1:10" x14ac:dyDescent="0.25">
      <c r="A186" t="s">
        <v>53</v>
      </c>
      <c r="B186" t="s">
        <v>36</v>
      </c>
      <c r="C186" t="s">
        <v>33</v>
      </c>
      <c r="D186" s="10" t="str">
        <f t="shared" si="4"/>
        <v>WJavelinF64</v>
      </c>
      <c r="E186">
        <v>1200</v>
      </c>
      <c r="F186" s="1">
        <v>2.3295149999999998</v>
      </c>
      <c r="G186" s="1">
        <v>9.9495E-2</v>
      </c>
      <c r="H186" s="6">
        <f t="shared" si="5"/>
        <v>40.520000000000003</v>
      </c>
      <c r="J186" s="2"/>
    </row>
    <row r="187" spans="1:10" x14ac:dyDescent="0.25">
      <c r="A187" t="s">
        <v>53</v>
      </c>
      <c r="B187" t="s">
        <v>58</v>
      </c>
      <c r="C187" t="s">
        <v>37</v>
      </c>
      <c r="D187" s="10" t="str">
        <f t="shared" si="4"/>
        <v>WClubThrowF31</v>
      </c>
      <c r="E187">
        <v>1200</v>
      </c>
      <c r="F187" s="1">
        <v>2.8745880000000001</v>
      </c>
      <c r="G187" s="1">
        <v>0.37471199999999999</v>
      </c>
      <c r="H187" s="6">
        <f t="shared" si="5"/>
        <v>12.22</v>
      </c>
      <c r="J187" s="2"/>
    </row>
    <row r="188" spans="1:10" x14ac:dyDescent="0.25">
      <c r="A188" t="s">
        <v>53</v>
      </c>
      <c r="B188" t="s">
        <v>58</v>
      </c>
      <c r="C188" t="s">
        <v>12</v>
      </c>
      <c r="D188" s="10" t="str">
        <f t="shared" si="4"/>
        <v>WClubThrowF32</v>
      </c>
      <c r="E188">
        <v>1200</v>
      </c>
      <c r="F188" s="1">
        <v>2.8745880000000001</v>
      </c>
      <c r="G188" s="1">
        <v>0.191438</v>
      </c>
      <c r="H188" s="6">
        <f t="shared" si="5"/>
        <v>23.91</v>
      </c>
      <c r="J188" s="2"/>
    </row>
    <row r="189" spans="1:10" x14ac:dyDescent="0.25">
      <c r="A189" t="s">
        <v>53</v>
      </c>
      <c r="B189" t="s">
        <v>58</v>
      </c>
      <c r="C189" t="s">
        <v>35</v>
      </c>
      <c r="D189" s="10" t="str">
        <f t="shared" si="4"/>
        <v>WClubThrowF51</v>
      </c>
      <c r="E189">
        <v>1200</v>
      </c>
      <c r="F189" s="1">
        <v>2.8745880000000001</v>
      </c>
      <c r="G189" s="1">
        <v>0.18961900000000001</v>
      </c>
      <c r="H189" s="6">
        <f t="shared" si="5"/>
        <v>24.14</v>
      </c>
      <c r="J189" s="2"/>
    </row>
    <row r="190" spans="1:10" x14ac:dyDescent="0.25">
      <c r="A190" t="s">
        <v>53</v>
      </c>
      <c r="B190" t="s">
        <v>60</v>
      </c>
      <c r="C190" t="s">
        <v>38</v>
      </c>
      <c r="D190" s="10" t="str">
        <f t="shared" si="4"/>
        <v>WLongJumpT11</v>
      </c>
      <c r="E190">
        <v>1200</v>
      </c>
      <c r="F190" s="1">
        <v>5.8324150000000001</v>
      </c>
      <c r="G190" s="1">
        <v>1.499044</v>
      </c>
      <c r="H190" s="6">
        <f t="shared" si="5"/>
        <v>5.03</v>
      </c>
      <c r="J190" s="2"/>
    </row>
    <row r="191" spans="1:10" x14ac:dyDescent="0.25">
      <c r="A191" t="s">
        <v>53</v>
      </c>
      <c r="B191" t="s">
        <v>60</v>
      </c>
      <c r="C191" t="s">
        <v>39</v>
      </c>
      <c r="D191" s="10" t="str">
        <f t="shared" si="4"/>
        <v>WLongJumpT12</v>
      </c>
      <c r="E191">
        <v>1200</v>
      </c>
      <c r="F191" s="1">
        <v>5.8324150000000001</v>
      </c>
      <c r="G191" s="1">
        <v>1.219964</v>
      </c>
      <c r="H191" s="6">
        <f t="shared" si="5"/>
        <v>6.18</v>
      </c>
      <c r="J191" s="2"/>
    </row>
    <row r="192" spans="1:10" x14ac:dyDescent="0.25">
      <c r="A192" t="s">
        <v>53</v>
      </c>
      <c r="B192" t="s">
        <v>60</v>
      </c>
      <c r="C192" t="s">
        <v>40</v>
      </c>
      <c r="D192" s="10" t="str">
        <f t="shared" si="4"/>
        <v>WLongJumpT13</v>
      </c>
      <c r="E192">
        <v>1200</v>
      </c>
      <c r="F192" s="1">
        <v>5.8324150000000001</v>
      </c>
      <c r="G192" s="1">
        <v>1.282923</v>
      </c>
      <c r="H192" s="6">
        <f t="shared" si="5"/>
        <v>5.88</v>
      </c>
      <c r="J192" s="2"/>
    </row>
    <row r="193" spans="1:10" x14ac:dyDescent="0.25">
      <c r="A193" t="s">
        <v>53</v>
      </c>
      <c r="B193" t="s">
        <v>60</v>
      </c>
      <c r="C193" t="s">
        <v>48</v>
      </c>
      <c r="D193" s="10" t="str">
        <f t="shared" si="4"/>
        <v>WLongJumpT20</v>
      </c>
      <c r="E193">
        <v>1200</v>
      </c>
      <c r="F193" s="1">
        <v>5.8324150000000001</v>
      </c>
      <c r="G193" s="1">
        <v>1.3399859999999999</v>
      </c>
      <c r="H193" s="6">
        <f t="shared" si="5"/>
        <v>5.63</v>
      </c>
      <c r="J193" s="2"/>
    </row>
    <row r="194" spans="1:10" x14ac:dyDescent="0.25">
      <c r="A194" t="s">
        <v>53</v>
      </c>
      <c r="B194" t="s">
        <v>60</v>
      </c>
      <c r="C194" t="s">
        <v>49</v>
      </c>
      <c r="D194" s="10" t="str">
        <f t="shared" si="4"/>
        <v>WLongJumpT35</v>
      </c>
      <c r="E194">
        <v>1200</v>
      </c>
      <c r="F194" s="1">
        <v>5.8324150000000001</v>
      </c>
      <c r="G194" s="1">
        <v>2.0697220000000001</v>
      </c>
      <c r="H194" s="6">
        <f t="shared" si="5"/>
        <v>3.65</v>
      </c>
      <c r="J194" s="2"/>
    </row>
    <row r="195" spans="1:10" x14ac:dyDescent="0.25">
      <c r="A195" t="s">
        <v>53</v>
      </c>
      <c r="B195" t="s">
        <v>60</v>
      </c>
      <c r="C195" t="s">
        <v>50</v>
      </c>
      <c r="D195" s="10" t="str">
        <f t="shared" ref="D195:D205" si="6">+CONCATENATE(A195,B195,C195)</f>
        <v>WLongJumpT36</v>
      </c>
      <c r="E195">
        <v>1200</v>
      </c>
      <c r="F195" s="1">
        <v>5.8324150000000001</v>
      </c>
      <c r="G195" s="1">
        <v>1.7344930000000001</v>
      </c>
      <c r="H195" s="6">
        <f t="shared" ref="H195:H205" si="7">IF(E195 &gt; 0, CEILING((F195-LN(LN(6/5)))/G195,0.01), "")</f>
        <v>4.3500000000000005</v>
      </c>
      <c r="J195" s="2"/>
    </row>
    <row r="196" spans="1:10" x14ac:dyDescent="0.25">
      <c r="A196" t="s">
        <v>53</v>
      </c>
      <c r="B196" t="s">
        <v>60</v>
      </c>
      <c r="C196" t="s">
        <v>51</v>
      </c>
      <c r="D196" s="10" t="str">
        <f t="shared" si="6"/>
        <v>WLongJumpT37</v>
      </c>
      <c r="E196">
        <v>1200</v>
      </c>
      <c r="F196" s="1">
        <v>5.8324150000000001</v>
      </c>
      <c r="G196" s="1">
        <v>1.5776399999999999</v>
      </c>
      <c r="H196" s="6">
        <f t="shared" si="7"/>
        <v>4.78</v>
      </c>
      <c r="J196" s="2"/>
    </row>
    <row r="197" spans="1:10" x14ac:dyDescent="0.25">
      <c r="A197" t="s">
        <v>53</v>
      </c>
      <c r="B197" t="s">
        <v>60</v>
      </c>
      <c r="C197" t="s">
        <v>52</v>
      </c>
      <c r="D197" s="10" t="str">
        <f t="shared" si="6"/>
        <v>WLongJumpT38</v>
      </c>
      <c r="E197">
        <v>1200</v>
      </c>
      <c r="F197" s="1">
        <v>5.8324150000000001</v>
      </c>
      <c r="G197" s="1">
        <v>1.497625</v>
      </c>
      <c r="H197" s="6">
        <f t="shared" si="7"/>
        <v>5.04</v>
      </c>
      <c r="J197" s="2"/>
    </row>
    <row r="198" spans="1:10" x14ac:dyDescent="0.25">
      <c r="A198" t="s">
        <v>53</v>
      </c>
      <c r="B198" t="s">
        <v>60</v>
      </c>
      <c r="C198" t="s">
        <v>41</v>
      </c>
      <c r="D198" s="10" t="str">
        <f t="shared" si="6"/>
        <v>WLongJumpT42</v>
      </c>
      <c r="E198">
        <v>1200</v>
      </c>
      <c r="F198" s="1">
        <v>5.8324150000000001</v>
      </c>
      <c r="G198" s="1">
        <v>1.6908589999999999</v>
      </c>
      <c r="H198" s="6">
        <f t="shared" si="7"/>
        <v>4.46</v>
      </c>
      <c r="J198" s="2"/>
    </row>
    <row r="199" spans="1:10" x14ac:dyDescent="0.25">
      <c r="A199" t="s">
        <v>53</v>
      </c>
      <c r="B199" t="s">
        <v>60</v>
      </c>
      <c r="C199" t="s">
        <v>42</v>
      </c>
      <c r="D199" s="10" t="str">
        <f t="shared" si="6"/>
        <v>WLongJumpT43/44</v>
      </c>
      <c r="E199">
        <v>1200</v>
      </c>
      <c r="F199" s="1">
        <v>5.8324150000000001</v>
      </c>
      <c r="G199" s="1">
        <v>1.2823070000000001</v>
      </c>
      <c r="H199" s="6">
        <f t="shared" si="7"/>
        <v>5.88</v>
      </c>
      <c r="J199" s="2"/>
    </row>
    <row r="200" spans="1:10" x14ac:dyDescent="0.25">
      <c r="A200" t="s">
        <v>53</v>
      </c>
      <c r="B200" t="s">
        <v>60</v>
      </c>
      <c r="C200" t="s">
        <v>43</v>
      </c>
      <c r="D200" s="10" t="str">
        <f t="shared" si="6"/>
        <v>WLongJumpT45-47</v>
      </c>
      <c r="E200">
        <v>1200</v>
      </c>
      <c r="F200" s="1">
        <v>5.8324150000000001</v>
      </c>
      <c r="G200" s="1">
        <v>1.2868390000000001</v>
      </c>
      <c r="H200" s="6">
        <f t="shared" si="7"/>
        <v>5.86</v>
      </c>
      <c r="J200" s="2"/>
    </row>
    <row r="201" spans="1:10" x14ac:dyDescent="0.25">
      <c r="A201" t="s">
        <v>53</v>
      </c>
      <c r="B201" t="s">
        <v>60</v>
      </c>
      <c r="C201" t="s">
        <v>44</v>
      </c>
      <c r="D201" s="10" t="str">
        <f t="shared" si="6"/>
        <v>WLongJumpT61</v>
      </c>
      <c r="E201">
        <v>1200</v>
      </c>
      <c r="F201" s="1">
        <v>5.8324150000000001</v>
      </c>
      <c r="G201" s="1">
        <v>1.6908589999999999</v>
      </c>
      <c r="H201" s="6">
        <f t="shared" si="7"/>
        <v>4.46</v>
      </c>
      <c r="J201" s="2"/>
    </row>
    <row r="202" spans="1:10" x14ac:dyDescent="0.25">
      <c r="A202" t="s">
        <v>53</v>
      </c>
      <c r="B202" t="s">
        <v>60</v>
      </c>
      <c r="C202" t="s">
        <v>45</v>
      </c>
      <c r="D202" s="10" t="str">
        <f t="shared" si="6"/>
        <v>WLongJumpT62</v>
      </c>
      <c r="E202">
        <v>1200</v>
      </c>
      <c r="F202" s="1">
        <v>5.8324150000000001</v>
      </c>
      <c r="G202" s="1">
        <v>1.2823070000000001</v>
      </c>
      <c r="H202" s="6">
        <f t="shared" si="7"/>
        <v>5.88</v>
      </c>
      <c r="J202" s="2"/>
    </row>
    <row r="203" spans="1:10" x14ac:dyDescent="0.25">
      <c r="A203" t="s">
        <v>53</v>
      </c>
      <c r="B203" t="s">
        <v>60</v>
      </c>
      <c r="C203" t="s">
        <v>46</v>
      </c>
      <c r="D203" s="10" t="str">
        <f t="shared" si="6"/>
        <v>WLongJumpT63</v>
      </c>
      <c r="E203">
        <v>1200</v>
      </c>
      <c r="F203" s="1">
        <v>5.8324150000000001</v>
      </c>
      <c r="G203" s="1">
        <v>1.6908589999999999</v>
      </c>
      <c r="H203" s="6">
        <f t="shared" si="7"/>
        <v>4.46</v>
      </c>
      <c r="J203" s="2"/>
    </row>
    <row r="204" spans="1:10" x14ac:dyDescent="0.25">
      <c r="A204" t="s">
        <v>53</v>
      </c>
      <c r="B204" t="s">
        <v>60</v>
      </c>
      <c r="C204" t="s">
        <v>47</v>
      </c>
      <c r="D204" s="10" t="str">
        <f t="shared" si="6"/>
        <v>WLongJumpT64</v>
      </c>
      <c r="E204">
        <v>1200</v>
      </c>
      <c r="F204" s="1">
        <v>5.8324150000000001</v>
      </c>
      <c r="G204" s="1">
        <v>1.2823070000000001</v>
      </c>
      <c r="H204" s="6">
        <f t="shared" si="7"/>
        <v>5.88</v>
      </c>
      <c r="J204" s="2"/>
    </row>
    <row r="205" spans="1:10" x14ac:dyDescent="0.25">
      <c r="A205" t="s">
        <v>53</v>
      </c>
      <c r="B205" t="s">
        <v>61</v>
      </c>
      <c r="C205" t="s">
        <v>48</v>
      </c>
      <c r="D205" s="10" t="str">
        <f t="shared" si="6"/>
        <v>WTripleJumpT20</v>
      </c>
      <c r="E205">
        <v>1200</v>
      </c>
      <c r="F205" s="1">
        <v>8.360106</v>
      </c>
      <c r="G205" s="1">
        <v>0.78570300000000004</v>
      </c>
      <c r="H205" s="6">
        <f t="shared" si="7"/>
        <v>12.81</v>
      </c>
      <c r="J205" s="2"/>
    </row>
  </sheetData>
  <sheetProtection password="F44C"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206"/>
  <sheetViews>
    <sheetView topLeftCell="B1" workbookViewId="0">
      <selection activeCell="D23" sqref="D23"/>
    </sheetView>
  </sheetViews>
  <sheetFormatPr baseColWidth="10" defaultRowHeight="15" x14ac:dyDescent="0.25"/>
  <cols>
    <col min="5" max="5" width="12.140625" customWidth="1"/>
    <col min="7" max="7" width="12.28515625" customWidth="1"/>
    <col min="9" max="9" width="9.85546875" customWidth="1"/>
    <col min="10" max="10" width="11.28515625" bestFit="1" customWidth="1"/>
    <col min="11" max="11" width="9.140625" customWidth="1"/>
  </cols>
  <sheetData>
    <row r="2" spans="2:17" ht="15.75" thickBot="1" x14ac:dyDescent="0.3">
      <c r="B2" s="8"/>
      <c r="C2" t="s">
        <v>62</v>
      </c>
      <c r="E2" s="8" t="s">
        <v>64</v>
      </c>
      <c r="F2" s="8"/>
      <c r="G2" s="8" t="s">
        <v>65</v>
      </c>
      <c r="H2" s="8"/>
      <c r="I2" s="3" t="s">
        <v>5</v>
      </c>
      <c r="J2" s="3" t="s">
        <v>6</v>
      </c>
      <c r="K2" s="3" t="s">
        <v>7</v>
      </c>
    </row>
    <row r="3" spans="2:17" x14ac:dyDescent="0.25">
      <c r="C3" t="s">
        <v>0</v>
      </c>
      <c r="E3" t="s">
        <v>57</v>
      </c>
      <c r="G3" t="s">
        <v>57</v>
      </c>
      <c r="I3" t="s">
        <v>0</v>
      </c>
      <c r="J3" t="s">
        <v>57</v>
      </c>
      <c r="K3" t="s">
        <v>1</v>
      </c>
      <c r="L3" s="9"/>
      <c r="M3" s="9"/>
      <c r="N3" s="9"/>
      <c r="O3" s="9"/>
      <c r="P3" s="9"/>
    </row>
    <row r="4" spans="2:17" x14ac:dyDescent="0.25">
      <c r="C4" t="s">
        <v>53</v>
      </c>
      <c r="E4" t="s">
        <v>34</v>
      </c>
      <c r="G4" t="s">
        <v>34</v>
      </c>
      <c r="I4" t="s">
        <v>0</v>
      </c>
      <c r="J4" t="s">
        <v>57</v>
      </c>
      <c r="K4" t="s">
        <v>9</v>
      </c>
      <c r="L4" s="9"/>
      <c r="M4" s="9"/>
      <c r="N4" s="9"/>
      <c r="O4" s="9"/>
      <c r="P4" s="9"/>
    </row>
    <row r="5" spans="2:17" x14ac:dyDescent="0.25">
      <c r="E5" t="s">
        <v>36</v>
      </c>
      <c r="G5" t="s">
        <v>36</v>
      </c>
      <c r="I5" t="s">
        <v>0</v>
      </c>
      <c r="J5" t="s">
        <v>57</v>
      </c>
      <c r="K5" t="s">
        <v>10</v>
      </c>
    </row>
    <row r="6" spans="2:17" x14ac:dyDescent="0.25">
      <c r="E6" t="s">
        <v>58</v>
      </c>
      <c r="G6" t="s">
        <v>58</v>
      </c>
      <c r="I6" t="s">
        <v>0</v>
      </c>
      <c r="J6" t="s">
        <v>57</v>
      </c>
      <c r="K6" t="s">
        <v>11</v>
      </c>
    </row>
    <row r="7" spans="2:17" x14ac:dyDescent="0.25">
      <c r="E7" t="s">
        <v>59</v>
      </c>
      <c r="G7" t="s">
        <v>60</v>
      </c>
      <c r="I7" t="s">
        <v>0</v>
      </c>
      <c r="J7" t="s">
        <v>57</v>
      </c>
      <c r="K7" t="s">
        <v>12</v>
      </c>
    </row>
    <row r="8" spans="2:17" x14ac:dyDescent="0.25">
      <c r="E8" t="s">
        <v>60</v>
      </c>
      <c r="G8" t="s">
        <v>61</v>
      </c>
      <c r="I8" t="s">
        <v>0</v>
      </c>
      <c r="J8" t="s">
        <v>57</v>
      </c>
      <c r="K8" t="s">
        <v>13</v>
      </c>
    </row>
    <row r="9" spans="2:17" x14ac:dyDescent="0.25">
      <c r="E9" t="s">
        <v>61</v>
      </c>
      <c r="I9" t="s">
        <v>0</v>
      </c>
      <c r="J9" t="s">
        <v>57</v>
      </c>
      <c r="K9" t="s">
        <v>14</v>
      </c>
    </row>
    <row r="10" spans="2:17" ht="15.75" customHeight="1" x14ac:dyDescent="0.25">
      <c r="I10" t="s">
        <v>0</v>
      </c>
      <c r="J10" t="s">
        <v>57</v>
      </c>
      <c r="K10" t="s">
        <v>15</v>
      </c>
    </row>
    <row r="11" spans="2:17" x14ac:dyDescent="0.25">
      <c r="I11" t="s">
        <v>0</v>
      </c>
      <c r="J11" t="s">
        <v>57</v>
      </c>
      <c r="K11" t="s">
        <v>16</v>
      </c>
    </row>
    <row r="12" spans="2:17" x14ac:dyDescent="0.25">
      <c r="I12" t="s">
        <v>0</v>
      </c>
      <c r="J12" t="s">
        <v>57</v>
      </c>
      <c r="K12" t="s">
        <v>17</v>
      </c>
    </row>
    <row r="13" spans="2:17" x14ac:dyDescent="0.25">
      <c r="I13" t="s">
        <v>0</v>
      </c>
      <c r="J13" t="s">
        <v>57</v>
      </c>
      <c r="K13" t="s">
        <v>18</v>
      </c>
      <c r="Q13" s="8"/>
    </row>
    <row r="14" spans="2:17" x14ac:dyDescent="0.25">
      <c r="I14" t="s">
        <v>0</v>
      </c>
      <c r="J14" t="s">
        <v>57</v>
      </c>
      <c r="K14" t="s">
        <v>19</v>
      </c>
    </row>
    <row r="15" spans="2:17" x14ac:dyDescent="0.25">
      <c r="I15" t="s">
        <v>0</v>
      </c>
      <c r="J15" t="s">
        <v>57</v>
      </c>
      <c r="K15" t="s">
        <v>20</v>
      </c>
    </row>
    <row r="16" spans="2:17" x14ac:dyDescent="0.25">
      <c r="I16" t="s">
        <v>0</v>
      </c>
      <c r="J16" t="s">
        <v>57</v>
      </c>
      <c r="K16" t="s">
        <v>21</v>
      </c>
    </row>
    <row r="17" spans="9:11" x14ac:dyDescent="0.25">
      <c r="I17" t="s">
        <v>0</v>
      </c>
      <c r="J17" t="s">
        <v>57</v>
      </c>
      <c r="K17" t="s">
        <v>22</v>
      </c>
    </row>
    <row r="18" spans="9:11" x14ac:dyDescent="0.25">
      <c r="I18" t="s">
        <v>0</v>
      </c>
      <c r="J18" t="s">
        <v>57</v>
      </c>
      <c r="K18" t="s">
        <v>23</v>
      </c>
    </row>
    <row r="19" spans="9:11" x14ac:dyDescent="0.25">
      <c r="I19" t="s">
        <v>0</v>
      </c>
      <c r="J19" t="s">
        <v>57</v>
      </c>
      <c r="K19" t="s">
        <v>24</v>
      </c>
    </row>
    <row r="20" spans="9:11" x14ac:dyDescent="0.25">
      <c r="I20" t="s">
        <v>0</v>
      </c>
      <c r="J20" t="s">
        <v>57</v>
      </c>
      <c r="K20" t="s">
        <v>25</v>
      </c>
    </row>
    <row r="21" spans="9:11" x14ac:dyDescent="0.25">
      <c r="I21" t="s">
        <v>0</v>
      </c>
      <c r="J21" t="s">
        <v>57</v>
      </c>
      <c r="K21" t="s">
        <v>26</v>
      </c>
    </row>
    <row r="22" spans="9:11" x14ac:dyDescent="0.25">
      <c r="I22" t="s">
        <v>0</v>
      </c>
      <c r="J22" t="s">
        <v>57</v>
      </c>
      <c r="K22" t="s">
        <v>27</v>
      </c>
    </row>
    <row r="23" spans="9:11" x14ac:dyDescent="0.25">
      <c r="I23" t="s">
        <v>0</v>
      </c>
      <c r="J23" t="s">
        <v>57</v>
      </c>
      <c r="K23" t="s">
        <v>28</v>
      </c>
    </row>
    <row r="24" spans="9:11" x14ac:dyDescent="0.25">
      <c r="I24" t="s">
        <v>0</v>
      </c>
      <c r="J24" t="s">
        <v>57</v>
      </c>
      <c r="K24" t="s">
        <v>29</v>
      </c>
    </row>
    <row r="25" spans="9:11" x14ac:dyDescent="0.25">
      <c r="I25" t="s">
        <v>0</v>
      </c>
      <c r="J25" t="s">
        <v>57</v>
      </c>
      <c r="K25" t="s">
        <v>30</v>
      </c>
    </row>
    <row r="26" spans="9:11" x14ac:dyDescent="0.25">
      <c r="I26" t="s">
        <v>0</v>
      </c>
      <c r="J26" t="s">
        <v>57</v>
      </c>
      <c r="K26" t="s">
        <v>31</v>
      </c>
    </row>
    <row r="27" spans="9:11" x14ac:dyDescent="0.25">
      <c r="I27" t="s">
        <v>0</v>
      </c>
      <c r="J27" t="s">
        <v>57</v>
      </c>
      <c r="K27" t="s">
        <v>32</v>
      </c>
    </row>
    <row r="28" spans="9:11" x14ac:dyDescent="0.25">
      <c r="I28" t="s">
        <v>0</v>
      </c>
      <c r="J28" t="s">
        <v>57</v>
      </c>
      <c r="K28" t="s">
        <v>33</v>
      </c>
    </row>
    <row r="29" spans="9:11" x14ac:dyDescent="0.25">
      <c r="I29" t="s">
        <v>0</v>
      </c>
      <c r="J29" t="s">
        <v>34</v>
      </c>
      <c r="K29" t="s">
        <v>1</v>
      </c>
    </row>
    <row r="30" spans="9:11" x14ac:dyDescent="0.25">
      <c r="I30" t="s">
        <v>0</v>
      </c>
      <c r="J30" t="s">
        <v>34</v>
      </c>
      <c r="K30" t="s">
        <v>9</v>
      </c>
    </row>
    <row r="31" spans="9:11" x14ac:dyDescent="0.25">
      <c r="I31" t="s">
        <v>0</v>
      </c>
      <c r="J31" t="s">
        <v>34</v>
      </c>
      <c r="K31" t="s">
        <v>10</v>
      </c>
    </row>
    <row r="32" spans="9:11" x14ac:dyDescent="0.25">
      <c r="I32" t="s">
        <v>0</v>
      </c>
      <c r="J32" t="s">
        <v>34</v>
      </c>
      <c r="K32" t="s">
        <v>12</v>
      </c>
    </row>
    <row r="33" spans="9:11" x14ac:dyDescent="0.25">
      <c r="I33" t="s">
        <v>0</v>
      </c>
      <c r="J33" t="s">
        <v>34</v>
      </c>
      <c r="K33" t="s">
        <v>13</v>
      </c>
    </row>
    <row r="34" spans="9:11" x14ac:dyDescent="0.25">
      <c r="I34" t="s">
        <v>0</v>
      </c>
      <c r="J34" t="s">
        <v>34</v>
      </c>
      <c r="K34" t="s">
        <v>14</v>
      </c>
    </row>
    <row r="35" spans="9:11" x14ac:dyDescent="0.25">
      <c r="I35" t="s">
        <v>0</v>
      </c>
      <c r="J35" t="s">
        <v>34</v>
      </c>
      <c r="K35" t="s">
        <v>15</v>
      </c>
    </row>
    <row r="36" spans="9:11" x14ac:dyDescent="0.25">
      <c r="I36" t="s">
        <v>0</v>
      </c>
      <c r="J36" t="s">
        <v>34</v>
      </c>
      <c r="K36" t="s">
        <v>16</v>
      </c>
    </row>
    <row r="37" spans="9:11" x14ac:dyDescent="0.25">
      <c r="I37" t="s">
        <v>0</v>
      </c>
      <c r="J37" t="s">
        <v>34</v>
      </c>
      <c r="K37" t="s">
        <v>17</v>
      </c>
    </row>
    <row r="38" spans="9:11" x14ac:dyDescent="0.25">
      <c r="I38" t="s">
        <v>0</v>
      </c>
      <c r="J38" t="s">
        <v>34</v>
      </c>
      <c r="K38" t="s">
        <v>18</v>
      </c>
    </row>
    <row r="39" spans="9:11" x14ac:dyDescent="0.25">
      <c r="I39" t="s">
        <v>0</v>
      </c>
      <c r="J39" t="s">
        <v>34</v>
      </c>
      <c r="K39" t="s">
        <v>19</v>
      </c>
    </row>
    <row r="40" spans="9:11" x14ac:dyDescent="0.25">
      <c r="I40" t="s">
        <v>0</v>
      </c>
      <c r="J40" t="s">
        <v>34</v>
      </c>
      <c r="K40" t="s">
        <v>20</v>
      </c>
    </row>
    <row r="41" spans="9:11" x14ac:dyDescent="0.25">
      <c r="I41" t="s">
        <v>0</v>
      </c>
      <c r="J41" t="s">
        <v>34</v>
      </c>
      <c r="K41" t="s">
        <v>21</v>
      </c>
    </row>
    <row r="42" spans="9:11" x14ac:dyDescent="0.25">
      <c r="I42" t="s">
        <v>0</v>
      </c>
      <c r="J42" t="s">
        <v>34</v>
      </c>
      <c r="K42" t="s">
        <v>22</v>
      </c>
    </row>
    <row r="43" spans="9:11" x14ac:dyDescent="0.25">
      <c r="I43" t="s">
        <v>0</v>
      </c>
      <c r="J43" t="s">
        <v>34</v>
      </c>
      <c r="K43" t="s">
        <v>23</v>
      </c>
    </row>
    <row r="44" spans="9:11" x14ac:dyDescent="0.25">
      <c r="I44" t="s">
        <v>0</v>
      </c>
      <c r="J44" t="s">
        <v>34</v>
      </c>
      <c r="K44" t="s">
        <v>35</v>
      </c>
    </row>
    <row r="45" spans="9:11" x14ac:dyDescent="0.25">
      <c r="I45" t="s">
        <v>0</v>
      </c>
      <c r="J45" t="s">
        <v>34</v>
      </c>
      <c r="K45" t="s">
        <v>24</v>
      </c>
    </row>
    <row r="46" spans="9:11" x14ac:dyDescent="0.25">
      <c r="I46" t="s">
        <v>0</v>
      </c>
      <c r="J46" t="s">
        <v>34</v>
      </c>
      <c r="K46" t="s">
        <v>25</v>
      </c>
    </row>
    <row r="47" spans="9:11" x14ac:dyDescent="0.25">
      <c r="I47" t="s">
        <v>0</v>
      </c>
      <c r="J47" t="s">
        <v>34</v>
      </c>
      <c r="K47" t="s">
        <v>26</v>
      </c>
    </row>
    <row r="48" spans="9:11" x14ac:dyDescent="0.25">
      <c r="I48" t="s">
        <v>0</v>
      </c>
      <c r="J48" t="s">
        <v>34</v>
      </c>
      <c r="K48" t="s">
        <v>27</v>
      </c>
    </row>
    <row r="49" spans="9:11" x14ac:dyDescent="0.25">
      <c r="I49" t="s">
        <v>0</v>
      </c>
      <c r="J49" t="s">
        <v>34</v>
      </c>
      <c r="K49" t="s">
        <v>28</v>
      </c>
    </row>
    <row r="50" spans="9:11" x14ac:dyDescent="0.25">
      <c r="I50" t="s">
        <v>0</v>
      </c>
      <c r="J50" t="s">
        <v>34</v>
      </c>
      <c r="K50" t="s">
        <v>29</v>
      </c>
    </row>
    <row r="51" spans="9:11" x14ac:dyDescent="0.25">
      <c r="I51" t="s">
        <v>0</v>
      </c>
      <c r="J51" t="s">
        <v>34</v>
      </c>
      <c r="K51" t="s">
        <v>30</v>
      </c>
    </row>
    <row r="52" spans="9:11" x14ac:dyDescent="0.25">
      <c r="I52" t="s">
        <v>0</v>
      </c>
      <c r="J52" t="s">
        <v>34</v>
      </c>
      <c r="K52" t="s">
        <v>31</v>
      </c>
    </row>
    <row r="53" spans="9:11" x14ac:dyDescent="0.25">
      <c r="I53" t="s">
        <v>0</v>
      </c>
      <c r="J53" t="s">
        <v>34</v>
      </c>
      <c r="K53" t="s">
        <v>32</v>
      </c>
    </row>
    <row r="54" spans="9:11" x14ac:dyDescent="0.25">
      <c r="I54" t="s">
        <v>0</v>
      </c>
      <c r="J54" t="s">
        <v>34</v>
      </c>
      <c r="K54" t="s">
        <v>33</v>
      </c>
    </row>
    <row r="55" spans="9:11" x14ac:dyDescent="0.25">
      <c r="I55" t="s">
        <v>0</v>
      </c>
      <c r="J55" t="s">
        <v>36</v>
      </c>
      <c r="K55" t="s">
        <v>1</v>
      </c>
    </row>
    <row r="56" spans="9:11" x14ac:dyDescent="0.25">
      <c r="I56" t="s">
        <v>0</v>
      </c>
      <c r="J56" t="s">
        <v>36</v>
      </c>
      <c r="K56" t="s">
        <v>9</v>
      </c>
    </row>
    <row r="57" spans="9:11" x14ac:dyDescent="0.25">
      <c r="I57" t="s">
        <v>0</v>
      </c>
      <c r="J57" t="s">
        <v>36</v>
      </c>
      <c r="K57" t="s">
        <v>10</v>
      </c>
    </row>
    <row r="58" spans="9:11" x14ac:dyDescent="0.25">
      <c r="I58" t="s">
        <v>0</v>
      </c>
      <c r="J58" t="s">
        <v>36</v>
      </c>
      <c r="K58" t="s">
        <v>13</v>
      </c>
    </row>
    <row r="59" spans="9:11" x14ac:dyDescent="0.25">
      <c r="I59" t="s">
        <v>0</v>
      </c>
      <c r="J59" t="s">
        <v>36</v>
      </c>
      <c r="K59" t="s">
        <v>14</v>
      </c>
    </row>
    <row r="60" spans="9:11" x14ac:dyDescent="0.25">
      <c r="I60" t="s">
        <v>0</v>
      </c>
      <c r="J60" t="s">
        <v>36</v>
      </c>
      <c r="K60" t="s">
        <v>15</v>
      </c>
    </row>
    <row r="61" spans="9:11" x14ac:dyDescent="0.25">
      <c r="I61" t="s">
        <v>0</v>
      </c>
      <c r="J61" t="s">
        <v>36</v>
      </c>
      <c r="K61" t="s">
        <v>16</v>
      </c>
    </row>
    <row r="62" spans="9:11" x14ac:dyDescent="0.25">
      <c r="I62" t="s">
        <v>0</v>
      </c>
      <c r="J62" t="s">
        <v>36</v>
      </c>
      <c r="K62" t="s">
        <v>17</v>
      </c>
    </row>
    <row r="63" spans="9:11" x14ac:dyDescent="0.25">
      <c r="I63" t="s">
        <v>0</v>
      </c>
      <c r="J63" t="s">
        <v>36</v>
      </c>
      <c r="K63" t="s">
        <v>18</v>
      </c>
    </row>
    <row r="64" spans="9:11" x14ac:dyDescent="0.25">
      <c r="I64" t="s">
        <v>0</v>
      </c>
      <c r="J64" t="s">
        <v>36</v>
      </c>
      <c r="K64" t="s">
        <v>19</v>
      </c>
    </row>
    <row r="65" spans="9:11" x14ac:dyDescent="0.25">
      <c r="I65" t="s">
        <v>0</v>
      </c>
      <c r="J65" t="s">
        <v>36</v>
      </c>
      <c r="K65" t="s">
        <v>20</v>
      </c>
    </row>
    <row r="66" spans="9:11" x14ac:dyDescent="0.25">
      <c r="I66" t="s">
        <v>0</v>
      </c>
      <c r="J66" t="s">
        <v>36</v>
      </c>
      <c r="K66" t="s">
        <v>21</v>
      </c>
    </row>
    <row r="67" spans="9:11" x14ac:dyDescent="0.25">
      <c r="I67" t="s">
        <v>0</v>
      </c>
      <c r="J67" t="s">
        <v>36</v>
      </c>
      <c r="K67" t="s">
        <v>22</v>
      </c>
    </row>
    <row r="68" spans="9:11" x14ac:dyDescent="0.25">
      <c r="I68" t="s">
        <v>0</v>
      </c>
      <c r="J68" t="s">
        <v>36</v>
      </c>
      <c r="K68" t="s">
        <v>23</v>
      </c>
    </row>
    <row r="69" spans="9:11" x14ac:dyDescent="0.25">
      <c r="I69" t="s">
        <v>0</v>
      </c>
      <c r="J69" t="s">
        <v>36</v>
      </c>
      <c r="K69" t="s">
        <v>24</v>
      </c>
    </row>
    <row r="70" spans="9:11" x14ac:dyDescent="0.25">
      <c r="I70" t="s">
        <v>0</v>
      </c>
      <c r="J70" t="s">
        <v>36</v>
      </c>
      <c r="K70" t="s">
        <v>25</v>
      </c>
    </row>
    <row r="71" spans="9:11" x14ac:dyDescent="0.25">
      <c r="I71" t="s">
        <v>0</v>
      </c>
      <c r="J71" t="s">
        <v>36</v>
      </c>
      <c r="K71" t="s">
        <v>26</v>
      </c>
    </row>
    <row r="72" spans="9:11" x14ac:dyDescent="0.25">
      <c r="I72" t="s">
        <v>0</v>
      </c>
      <c r="J72" t="s">
        <v>36</v>
      </c>
      <c r="K72" t="s">
        <v>27</v>
      </c>
    </row>
    <row r="73" spans="9:11" x14ac:dyDescent="0.25">
      <c r="I73" t="s">
        <v>0</v>
      </c>
      <c r="J73" t="s">
        <v>36</v>
      </c>
      <c r="K73" t="s">
        <v>28</v>
      </c>
    </row>
    <row r="74" spans="9:11" x14ac:dyDescent="0.25">
      <c r="I74" t="s">
        <v>0</v>
      </c>
      <c r="J74" t="s">
        <v>36</v>
      </c>
      <c r="K74" t="s">
        <v>29</v>
      </c>
    </row>
    <row r="75" spans="9:11" x14ac:dyDescent="0.25">
      <c r="I75" t="s">
        <v>0</v>
      </c>
      <c r="J75" t="s">
        <v>36</v>
      </c>
      <c r="K75" t="s">
        <v>30</v>
      </c>
    </row>
    <row r="76" spans="9:11" x14ac:dyDescent="0.25">
      <c r="I76" t="s">
        <v>0</v>
      </c>
      <c r="J76" t="s">
        <v>36</v>
      </c>
      <c r="K76" t="s">
        <v>31</v>
      </c>
    </row>
    <row r="77" spans="9:11" x14ac:dyDescent="0.25">
      <c r="I77" t="s">
        <v>0</v>
      </c>
      <c r="J77" t="s">
        <v>36</v>
      </c>
      <c r="K77" t="s">
        <v>32</v>
      </c>
    </row>
    <row r="78" spans="9:11" x14ac:dyDescent="0.25">
      <c r="I78" t="s">
        <v>0</v>
      </c>
      <c r="J78" t="s">
        <v>36</v>
      </c>
      <c r="K78" t="s">
        <v>33</v>
      </c>
    </row>
    <row r="79" spans="9:11" x14ac:dyDescent="0.25">
      <c r="I79" t="s">
        <v>0</v>
      </c>
      <c r="J79" t="s">
        <v>58</v>
      </c>
      <c r="K79" t="s">
        <v>37</v>
      </c>
    </row>
    <row r="80" spans="9:11" x14ac:dyDescent="0.25">
      <c r="I80" t="s">
        <v>0</v>
      </c>
      <c r="J80" t="s">
        <v>58</v>
      </c>
      <c r="K80" t="s">
        <v>12</v>
      </c>
    </row>
    <row r="81" spans="9:11" x14ac:dyDescent="0.25">
      <c r="I81" t="s">
        <v>0</v>
      </c>
      <c r="J81" t="s">
        <v>58</v>
      </c>
      <c r="K81" t="s">
        <v>35</v>
      </c>
    </row>
    <row r="82" spans="9:11" x14ac:dyDescent="0.25">
      <c r="I82" t="s">
        <v>0</v>
      </c>
      <c r="J82" t="s">
        <v>59</v>
      </c>
      <c r="K82" t="s">
        <v>38</v>
      </c>
    </row>
    <row r="83" spans="9:11" x14ac:dyDescent="0.25">
      <c r="I83" t="s">
        <v>0</v>
      </c>
      <c r="J83" t="s">
        <v>59</v>
      </c>
      <c r="K83" t="s">
        <v>39</v>
      </c>
    </row>
    <row r="84" spans="9:11" x14ac:dyDescent="0.25">
      <c r="I84" t="s">
        <v>0</v>
      </c>
      <c r="J84" t="s">
        <v>59</v>
      </c>
      <c r="K84" t="s">
        <v>40</v>
      </c>
    </row>
    <row r="85" spans="9:11" x14ac:dyDescent="0.25">
      <c r="I85" t="s">
        <v>0</v>
      </c>
      <c r="J85" t="s">
        <v>59</v>
      </c>
      <c r="K85" t="s">
        <v>41</v>
      </c>
    </row>
    <row r="86" spans="9:11" x14ac:dyDescent="0.25">
      <c r="I86" t="s">
        <v>0</v>
      </c>
      <c r="J86" t="s">
        <v>59</v>
      </c>
      <c r="K86" t="s">
        <v>42</v>
      </c>
    </row>
    <row r="87" spans="9:11" x14ac:dyDescent="0.25">
      <c r="I87" t="s">
        <v>0</v>
      </c>
      <c r="J87" t="s">
        <v>59</v>
      </c>
      <c r="K87" t="s">
        <v>43</v>
      </c>
    </row>
    <row r="88" spans="9:11" x14ac:dyDescent="0.25">
      <c r="I88" t="s">
        <v>0</v>
      </c>
      <c r="J88" t="s">
        <v>59</v>
      </c>
      <c r="K88" t="s">
        <v>44</v>
      </c>
    </row>
    <row r="89" spans="9:11" x14ac:dyDescent="0.25">
      <c r="I89" t="s">
        <v>0</v>
      </c>
      <c r="J89" t="s">
        <v>59</v>
      </c>
      <c r="K89" t="s">
        <v>45</v>
      </c>
    </row>
    <row r="90" spans="9:11" x14ac:dyDescent="0.25">
      <c r="I90" t="s">
        <v>0</v>
      </c>
      <c r="J90" t="s">
        <v>59</v>
      </c>
      <c r="K90" t="s">
        <v>46</v>
      </c>
    </row>
    <row r="91" spans="9:11" x14ac:dyDescent="0.25">
      <c r="I91" t="s">
        <v>0</v>
      </c>
      <c r="J91" t="s">
        <v>59</v>
      </c>
      <c r="K91" t="s">
        <v>47</v>
      </c>
    </row>
    <row r="92" spans="9:11" x14ac:dyDescent="0.25">
      <c r="I92" t="s">
        <v>0</v>
      </c>
      <c r="J92" t="s">
        <v>60</v>
      </c>
      <c r="K92" t="s">
        <v>38</v>
      </c>
    </row>
    <row r="93" spans="9:11" x14ac:dyDescent="0.25">
      <c r="I93" t="s">
        <v>0</v>
      </c>
      <c r="J93" t="s">
        <v>60</v>
      </c>
      <c r="K93" t="s">
        <v>39</v>
      </c>
    </row>
    <row r="94" spans="9:11" x14ac:dyDescent="0.25">
      <c r="I94" t="s">
        <v>0</v>
      </c>
      <c r="J94" t="s">
        <v>60</v>
      </c>
      <c r="K94" t="s">
        <v>40</v>
      </c>
    </row>
    <row r="95" spans="9:11" x14ac:dyDescent="0.25">
      <c r="I95" t="s">
        <v>0</v>
      </c>
      <c r="J95" t="s">
        <v>60</v>
      </c>
      <c r="K95" t="s">
        <v>48</v>
      </c>
    </row>
    <row r="96" spans="9:11" x14ac:dyDescent="0.25">
      <c r="I96" t="s">
        <v>0</v>
      </c>
      <c r="J96" t="s">
        <v>60</v>
      </c>
      <c r="K96" t="s">
        <v>49</v>
      </c>
    </row>
    <row r="97" spans="9:11" x14ac:dyDescent="0.25">
      <c r="I97" t="s">
        <v>0</v>
      </c>
      <c r="J97" t="s">
        <v>60</v>
      </c>
      <c r="K97" t="s">
        <v>50</v>
      </c>
    </row>
    <row r="98" spans="9:11" x14ac:dyDescent="0.25">
      <c r="I98" t="s">
        <v>0</v>
      </c>
      <c r="J98" t="s">
        <v>60</v>
      </c>
      <c r="K98" t="s">
        <v>51</v>
      </c>
    </row>
    <row r="99" spans="9:11" x14ac:dyDescent="0.25">
      <c r="I99" t="s">
        <v>0</v>
      </c>
      <c r="J99" t="s">
        <v>60</v>
      </c>
      <c r="K99" t="s">
        <v>52</v>
      </c>
    </row>
    <row r="100" spans="9:11" x14ac:dyDescent="0.25">
      <c r="I100" t="s">
        <v>0</v>
      </c>
      <c r="J100" t="s">
        <v>60</v>
      </c>
      <c r="K100" t="s">
        <v>41</v>
      </c>
    </row>
    <row r="101" spans="9:11" x14ac:dyDescent="0.25">
      <c r="I101" t="s">
        <v>0</v>
      </c>
      <c r="J101" t="s">
        <v>60</v>
      </c>
      <c r="K101" t="s">
        <v>42</v>
      </c>
    </row>
    <row r="102" spans="9:11" x14ac:dyDescent="0.25">
      <c r="I102" t="s">
        <v>0</v>
      </c>
      <c r="J102" t="s">
        <v>60</v>
      </c>
      <c r="K102" t="s">
        <v>43</v>
      </c>
    </row>
    <row r="103" spans="9:11" x14ac:dyDescent="0.25">
      <c r="I103" t="s">
        <v>0</v>
      </c>
      <c r="J103" t="s">
        <v>60</v>
      </c>
      <c r="K103" t="s">
        <v>44</v>
      </c>
    </row>
    <row r="104" spans="9:11" x14ac:dyDescent="0.25">
      <c r="I104" t="s">
        <v>0</v>
      </c>
      <c r="J104" t="s">
        <v>60</v>
      </c>
      <c r="K104" t="s">
        <v>45</v>
      </c>
    </row>
    <row r="105" spans="9:11" x14ac:dyDescent="0.25">
      <c r="I105" t="s">
        <v>0</v>
      </c>
      <c r="J105" t="s">
        <v>60</v>
      </c>
      <c r="K105" t="s">
        <v>46</v>
      </c>
    </row>
    <row r="106" spans="9:11" x14ac:dyDescent="0.25">
      <c r="I106" t="s">
        <v>0</v>
      </c>
      <c r="J106" t="s">
        <v>60</v>
      </c>
      <c r="K106" t="s">
        <v>47</v>
      </c>
    </row>
    <row r="107" spans="9:11" x14ac:dyDescent="0.25">
      <c r="I107" t="s">
        <v>0</v>
      </c>
      <c r="J107" t="s">
        <v>61</v>
      </c>
      <c r="K107" t="s">
        <v>38</v>
      </c>
    </row>
    <row r="108" spans="9:11" x14ac:dyDescent="0.25">
      <c r="I108" t="s">
        <v>0</v>
      </c>
      <c r="J108" t="s">
        <v>61</v>
      </c>
      <c r="K108" t="s">
        <v>39</v>
      </c>
    </row>
    <row r="109" spans="9:11" x14ac:dyDescent="0.25">
      <c r="I109" t="s">
        <v>0</v>
      </c>
      <c r="J109" t="s">
        <v>61</v>
      </c>
      <c r="K109" t="s">
        <v>40</v>
      </c>
    </row>
    <row r="110" spans="9:11" x14ac:dyDescent="0.25">
      <c r="I110" t="s">
        <v>0</v>
      </c>
      <c r="J110" t="s">
        <v>61</v>
      </c>
      <c r="K110" t="s">
        <v>48</v>
      </c>
    </row>
    <row r="111" spans="9:11" x14ac:dyDescent="0.25">
      <c r="I111" t="s">
        <v>0</v>
      </c>
      <c r="J111" t="s">
        <v>61</v>
      </c>
      <c r="K111" t="s">
        <v>43</v>
      </c>
    </row>
    <row r="112" spans="9:11" x14ac:dyDescent="0.25">
      <c r="I112" t="s">
        <v>53</v>
      </c>
      <c r="J112" t="s">
        <v>57</v>
      </c>
      <c r="K112" t="s">
        <v>1</v>
      </c>
    </row>
    <row r="113" spans="9:11" x14ac:dyDescent="0.25">
      <c r="I113" t="s">
        <v>53</v>
      </c>
      <c r="J113" t="s">
        <v>57</v>
      </c>
      <c r="K113" t="s">
        <v>9</v>
      </c>
    </row>
    <row r="114" spans="9:11" x14ac:dyDescent="0.25">
      <c r="I114" t="s">
        <v>53</v>
      </c>
      <c r="J114" t="s">
        <v>57</v>
      </c>
      <c r="K114" t="s">
        <v>10</v>
      </c>
    </row>
    <row r="115" spans="9:11" x14ac:dyDescent="0.25">
      <c r="I115" t="s">
        <v>53</v>
      </c>
      <c r="J115" t="s">
        <v>57</v>
      </c>
      <c r="K115" t="s">
        <v>11</v>
      </c>
    </row>
    <row r="116" spans="9:11" x14ac:dyDescent="0.25">
      <c r="I116" t="s">
        <v>53</v>
      </c>
      <c r="J116" t="s">
        <v>57</v>
      </c>
      <c r="K116" t="s">
        <v>12</v>
      </c>
    </row>
    <row r="117" spans="9:11" x14ac:dyDescent="0.25">
      <c r="I117" t="s">
        <v>53</v>
      </c>
      <c r="J117" t="s">
        <v>57</v>
      </c>
      <c r="K117" t="s">
        <v>13</v>
      </c>
    </row>
    <row r="118" spans="9:11" x14ac:dyDescent="0.25">
      <c r="I118" t="s">
        <v>53</v>
      </c>
      <c r="J118" t="s">
        <v>57</v>
      </c>
      <c r="K118" t="s">
        <v>14</v>
      </c>
    </row>
    <row r="119" spans="9:11" x14ac:dyDescent="0.25">
      <c r="I119" t="s">
        <v>53</v>
      </c>
      <c r="J119" t="s">
        <v>57</v>
      </c>
      <c r="K119" t="s">
        <v>15</v>
      </c>
    </row>
    <row r="120" spans="9:11" x14ac:dyDescent="0.25">
      <c r="I120" t="s">
        <v>53</v>
      </c>
      <c r="J120" t="s">
        <v>57</v>
      </c>
      <c r="K120" t="s">
        <v>16</v>
      </c>
    </row>
    <row r="121" spans="9:11" x14ac:dyDescent="0.25">
      <c r="I121" t="s">
        <v>53</v>
      </c>
      <c r="J121" t="s">
        <v>57</v>
      </c>
      <c r="K121" t="s">
        <v>17</v>
      </c>
    </row>
    <row r="122" spans="9:11" x14ac:dyDescent="0.25">
      <c r="I122" t="s">
        <v>53</v>
      </c>
      <c r="J122" t="s">
        <v>57</v>
      </c>
      <c r="K122" t="s">
        <v>18</v>
      </c>
    </row>
    <row r="123" spans="9:11" x14ac:dyDescent="0.25">
      <c r="I123" t="s">
        <v>53</v>
      </c>
      <c r="J123" t="s">
        <v>57</v>
      </c>
      <c r="K123" t="s">
        <v>19</v>
      </c>
    </row>
    <row r="124" spans="9:11" x14ac:dyDescent="0.25">
      <c r="I124" t="s">
        <v>53</v>
      </c>
      <c r="J124" t="s">
        <v>57</v>
      </c>
      <c r="K124" t="s">
        <v>20</v>
      </c>
    </row>
    <row r="125" spans="9:11" x14ac:dyDescent="0.25">
      <c r="I125" t="s">
        <v>53</v>
      </c>
      <c r="J125" t="s">
        <v>57</v>
      </c>
      <c r="K125" t="s">
        <v>21</v>
      </c>
    </row>
    <row r="126" spans="9:11" x14ac:dyDescent="0.25">
      <c r="I126" t="s">
        <v>53</v>
      </c>
      <c r="J126" t="s">
        <v>57</v>
      </c>
      <c r="K126" t="s">
        <v>22</v>
      </c>
    </row>
    <row r="127" spans="9:11" x14ac:dyDescent="0.25">
      <c r="I127" t="s">
        <v>53</v>
      </c>
      <c r="J127" t="s">
        <v>57</v>
      </c>
      <c r="K127" t="s">
        <v>23</v>
      </c>
    </row>
    <row r="128" spans="9:11" x14ac:dyDescent="0.25">
      <c r="I128" t="s">
        <v>53</v>
      </c>
      <c r="J128" t="s">
        <v>57</v>
      </c>
      <c r="K128" t="s">
        <v>24</v>
      </c>
    </row>
    <row r="129" spans="9:11" x14ac:dyDescent="0.25">
      <c r="I129" t="s">
        <v>53</v>
      </c>
      <c r="J129" t="s">
        <v>57</v>
      </c>
      <c r="K129" t="s">
        <v>25</v>
      </c>
    </row>
    <row r="130" spans="9:11" x14ac:dyDescent="0.25">
      <c r="I130" t="s">
        <v>53</v>
      </c>
      <c r="J130" t="s">
        <v>57</v>
      </c>
      <c r="K130" t="s">
        <v>26</v>
      </c>
    </row>
    <row r="131" spans="9:11" x14ac:dyDescent="0.25">
      <c r="I131" t="s">
        <v>53</v>
      </c>
      <c r="J131" t="s">
        <v>57</v>
      </c>
      <c r="K131" t="s">
        <v>27</v>
      </c>
    </row>
    <row r="132" spans="9:11" x14ac:dyDescent="0.25">
      <c r="I132" t="s">
        <v>53</v>
      </c>
      <c r="J132" t="s">
        <v>57</v>
      </c>
      <c r="K132" t="s">
        <v>28</v>
      </c>
    </row>
    <row r="133" spans="9:11" x14ac:dyDescent="0.25">
      <c r="I133" t="s">
        <v>53</v>
      </c>
      <c r="J133" t="s">
        <v>57</v>
      </c>
      <c r="K133" t="s">
        <v>29</v>
      </c>
    </row>
    <row r="134" spans="9:11" x14ac:dyDescent="0.25">
      <c r="I134" t="s">
        <v>53</v>
      </c>
      <c r="J134" t="s">
        <v>57</v>
      </c>
      <c r="K134" t="s">
        <v>30</v>
      </c>
    </row>
    <row r="135" spans="9:11" x14ac:dyDescent="0.25">
      <c r="I135" t="s">
        <v>53</v>
      </c>
      <c r="J135" t="s">
        <v>57</v>
      </c>
      <c r="K135" t="s">
        <v>31</v>
      </c>
    </row>
    <row r="136" spans="9:11" x14ac:dyDescent="0.25">
      <c r="I136" t="s">
        <v>53</v>
      </c>
      <c r="J136" t="s">
        <v>57</v>
      </c>
      <c r="K136" t="s">
        <v>32</v>
      </c>
    </row>
    <row r="137" spans="9:11" x14ac:dyDescent="0.25">
      <c r="I137" t="s">
        <v>53</v>
      </c>
      <c r="J137" t="s">
        <v>57</v>
      </c>
      <c r="K137" t="s">
        <v>33</v>
      </c>
    </row>
    <row r="138" spans="9:11" x14ac:dyDescent="0.25">
      <c r="I138" t="s">
        <v>53</v>
      </c>
      <c r="J138" t="s">
        <v>34</v>
      </c>
      <c r="K138" t="s">
        <v>1</v>
      </c>
    </row>
    <row r="139" spans="9:11" x14ac:dyDescent="0.25">
      <c r="I139" t="s">
        <v>53</v>
      </c>
      <c r="J139" t="s">
        <v>34</v>
      </c>
      <c r="K139" t="s">
        <v>9</v>
      </c>
    </row>
    <row r="140" spans="9:11" x14ac:dyDescent="0.25">
      <c r="I140" t="s">
        <v>53</v>
      </c>
      <c r="J140" t="s">
        <v>34</v>
      </c>
      <c r="K140" t="s">
        <v>10</v>
      </c>
    </row>
    <row r="141" spans="9:11" x14ac:dyDescent="0.25">
      <c r="I141" t="s">
        <v>53</v>
      </c>
      <c r="J141" t="s">
        <v>34</v>
      </c>
      <c r="K141" t="s">
        <v>12</v>
      </c>
    </row>
    <row r="142" spans="9:11" x14ac:dyDescent="0.25">
      <c r="I142" t="s">
        <v>53</v>
      </c>
      <c r="J142" t="s">
        <v>34</v>
      </c>
      <c r="K142" t="s">
        <v>13</v>
      </c>
    </row>
    <row r="143" spans="9:11" x14ac:dyDescent="0.25">
      <c r="I143" t="s">
        <v>53</v>
      </c>
      <c r="J143" t="s">
        <v>34</v>
      </c>
      <c r="K143" t="s">
        <v>14</v>
      </c>
    </row>
    <row r="144" spans="9:11" x14ac:dyDescent="0.25">
      <c r="I144" t="s">
        <v>53</v>
      </c>
      <c r="J144" t="s">
        <v>34</v>
      </c>
      <c r="K144" t="s">
        <v>15</v>
      </c>
    </row>
    <row r="145" spans="9:11" x14ac:dyDescent="0.25">
      <c r="I145" t="s">
        <v>53</v>
      </c>
      <c r="J145" t="s">
        <v>34</v>
      </c>
      <c r="K145" t="s">
        <v>16</v>
      </c>
    </row>
    <row r="146" spans="9:11" x14ac:dyDescent="0.25">
      <c r="I146" t="s">
        <v>53</v>
      </c>
      <c r="J146" t="s">
        <v>34</v>
      </c>
      <c r="K146" t="s">
        <v>17</v>
      </c>
    </row>
    <row r="147" spans="9:11" x14ac:dyDescent="0.25">
      <c r="I147" t="s">
        <v>53</v>
      </c>
      <c r="J147" t="s">
        <v>34</v>
      </c>
      <c r="K147" t="s">
        <v>18</v>
      </c>
    </row>
    <row r="148" spans="9:11" x14ac:dyDescent="0.25">
      <c r="I148" t="s">
        <v>53</v>
      </c>
      <c r="J148" t="s">
        <v>34</v>
      </c>
      <c r="K148" t="s">
        <v>19</v>
      </c>
    </row>
    <row r="149" spans="9:11" x14ac:dyDescent="0.25">
      <c r="I149" t="s">
        <v>53</v>
      </c>
      <c r="J149" t="s">
        <v>34</v>
      </c>
      <c r="K149" t="s">
        <v>20</v>
      </c>
    </row>
    <row r="150" spans="9:11" x14ac:dyDescent="0.25">
      <c r="I150" t="s">
        <v>53</v>
      </c>
      <c r="J150" t="s">
        <v>34</v>
      </c>
      <c r="K150" t="s">
        <v>21</v>
      </c>
    </row>
    <row r="151" spans="9:11" x14ac:dyDescent="0.25">
      <c r="I151" t="s">
        <v>53</v>
      </c>
      <c r="J151" t="s">
        <v>34</v>
      </c>
      <c r="K151" t="s">
        <v>22</v>
      </c>
    </row>
    <row r="152" spans="9:11" x14ac:dyDescent="0.25">
      <c r="I152" t="s">
        <v>53</v>
      </c>
      <c r="J152" t="s">
        <v>34</v>
      </c>
      <c r="K152" t="s">
        <v>23</v>
      </c>
    </row>
    <row r="153" spans="9:11" x14ac:dyDescent="0.25">
      <c r="I153" t="s">
        <v>53</v>
      </c>
      <c r="J153" t="s">
        <v>34</v>
      </c>
      <c r="K153" t="s">
        <v>35</v>
      </c>
    </row>
    <row r="154" spans="9:11" x14ac:dyDescent="0.25">
      <c r="I154" t="s">
        <v>53</v>
      </c>
      <c r="J154" t="s">
        <v>34</v>
      </c>
      <c r="K154" t="s">
        <v>24</v>
      </c>
    </row>
    <row r="155" spans="9:11" x14ac:dyDescent="0.25">
      <c r="I155" t="s">
        <v>53</v>
      </c>
      <c r="J155" t="s">
        <v>34</v>
      </c>
      <c r="K155" t="s">
        <v>25</v>
      </c>
    </row>
    <row r="156" spans="9:11" x14ac:dyDescent="0.25">
      <c r="I156" t="s">
        <v>53</v>
      </c>
      <c r="J156" t="s">
        <v>34</v>
      </c>
      <c r="K156" t="s">
        <v>26</v>
      </c>
    </row>
    <row r="157" spans="9:11" x14ac:dyDescent="0.25">
      <c r="I157" t="s">
        <v>53</v>
      </c>
      <c r="J157" t="s">
        <v>34</v>
      </c>
      <c r="K157" t="s">
        <v>27</v>
      </c>
    </row>
    <row r="158" spans="9:11" x14ac:dyDescent="0.25">
      <c r="I158" t="s">
        <v>53</v>
      </c>
      <c r="J158" t="s">
        <v>34</v>
      </c>
      <c r="K158" t="s">
        <v>28</v>
      </c>
    </row>
    <row r="159" spans="9:11" x14ac:dyDescent="0.25">
      <c r="I159" t="s">
        <v>53</v>
      </c>
      <c r="J159" t="s">
        <v>34</v>
      </c>
      <c r="K159" t="s">
        <v>29</v>
      </c>
    </row>
    <row r="160" spans="9:11" x14ac:dyDescent="0.25">
      <c r="I160" t="s">
        <v>53</v>
      </c>
      <c r="J160" t="s">
        <v>34</v>
      </c>
      <c r="K160" t="s">
        <v>30</v>
      </c>
    </row>
    <row r="161" spans="9:11" x14ac:dyDescent="0.25">
      <c r="I161" t="s">
        <v>53</v>
      </c>
      <c r="J161" t="s">
        <v>34</v>
      </c>
      <c r="K161" t="s">
        <v>31</v>
      </c>
    </row>
    <row r="162" spans="9:11" x14ac:dyDescent="0.25">
      <c r="I162" t="s">
        <v>53</v>
      </c>
      <c r="J162" t="s">
        <v>34</v>
      </c>
      <c r="K162" t="s">
        <v>32</v>
      </c>
    </row>
    <row r="163" spans="9:11" x14ac:dyDescent="0.25">
      <c r="I163" t="s">
        <v>53</v>
      </c>
      <c r="J163" t="s">
        <v>34</v>
      </c>
      <c r="K163" t="s">
        <v>33</v>
      </c>
    </row>
    <row r="164" spans="9:11" x14ac:dyDescent="0.25">
      <c r="I164" t="s">
        <v>53</v>
      </c>
      <c r="J164" t="s">
        <v>36</v>
      </c>
      <c r="K164" t="s">
        <v>1</v>
      </c>
    </row>
    <row r="165" spans="9:11" x14ac:dyDescent="0.25">
      <c r="I165" t="s">
        <v>53</v>
      </c>
      <c r="J165" t="s">
        <v>36</v>
      </c>
      <c r="K165" t="s">
        <v>9</v>
      </c>
    </row>
    <row r="166" spans="9:11" x14ac:dyDescent="0.25">
      <c r="I166" t="s">
        <v>53</v>
      </c>
      <c r="J166" t="s">
        <v>36</v>
      </c>
      <c r="K166" t="s">
        <v>10</v>
      </c>
    </row>
    <row r="167" spans="9:11" x14ac:dyDescent="0.25">
      <c r="I167" t="s">
        <v>53</v>
      </c>
      <c r="J167" t="s">
        <v>36</v>
      </c>
      <c r="K167" t="s">
        <v>13</v>
      </c>
    </row>
    <row r="168" spans="9:11" x14ac:dyDescent="0.25">
      <c r="I168" t="s">
        <v>53</v>
      </c>
      <c r="J168" t="s">
        <v>36</v>
      </c>
      <c r="K168" t="s">
        <v>14</v>
      </c>
    </row>
    <row r="169" spans="9:11" x14ac:dyDescent="0.25">
      <c r="I169" t="s">
        <v>53</v>
      </c>
      <c r="J169" t="s">
        <v>36</v>
      </c>
      <c r="K169" t="s">
        <v>15</v>
      </c>
    </row>
    <row r="170" spans="9:11" x14ac:dyDescent="0.25">
      <c r="I170" t="s">
        <v>53</v>
      </c>
      <c r="J170" t="s">
        <v>36</v>
      </c>
      <c r="K170" t="s">
        <v>16</v>
      </c>
    </row>
    <row r="171" spans="9:11" x14ac:dyDescent="0.25">
      <c r="I171" t="s">
        <v>53</v>
      </c>
      <c r="J171" t="s">
        <v>36</v>
      </c>
      <c r="K171" t="s">
        <v>17</v>
      </c>
    </row>
    <row r="172" spans="9:11" x14ac:dyDescent="0.25">
      <c r="I172" t="s">
        <v>53</v>
      </c>
      <c r="J172" t="s">
        <v>36</v>
      </c>
      <c r="K172" t="s">
        <v>18</v>
      </c>
    </row>
    <row r="173" spans="9:11" x14ac:dyDescent="0.25">
      <c r="I173" t="s">
        <v>53</v>
      </c>
      <c r="J173" t="s">
        <v>36</v>
      </c>
      <c r="K173" t="s">
        <v>19</v>
      </c>
    </row>
    <row r="174" spans="9:11" x14ac:dyDescent="0.25">
      <c r="I174" t="s">
        <v>53</v>
      </c>
      <c r="J174" t="s">
        <v>36</v>
      </c>
      <c r="K174" t="s">
        <v>20</v>
      </c>
    </row>
    <row r="175" spans="9:11" x14ac:dyDescent="0.25">
      <c r="I175" t="s">
        <v>53</v>
      </c>
      <c r="J175" t="s">
        <v>36</v>
      </c>
      <c r="K175" t="s">
        <v>21</v>
      </c>
    </row>
    <row r="176" spans="9:11" x14ac:dyDescent="0.25">
      <c r="I176" t="s">
        <v>53</v>
      </c>
      <c r="J176" t="s">
        <v>36</v>
      </c>
      <c r="K176" t="s">
        <v>22</v>
      </c>
    </row>
    <row r="177" spans="9:11" x14ac:dyDescent="0.25">
      <c r="I177" t="s">
        <v>53</v>
      </c>
      <c r="J177" t="s">
        <v>36</v>
      </c>
      <c r="K177" t="s">
        <v>23</v>
      </c>
    </row>
    <row r="178" spans="9:11" x14ac:dyDescent="0.25">
      <c r="I178" t="s">
        <v>53</v>
      </c>
      <c r="J178" t="s">
        <v>36</v>
      </c>
      <c r="K178" t="s">
        <v>24</v>
      </c>
    </row>
    <row r="179" spans="9:11" x14ac:dyDescent="0.25">
      <c r="I179" t="s">
        <v>53</v>
      </c>
      <c r="J179" t="s">
        <v>36</v>
      </c>
      <c r="K179" t="s">
        <v>25</v>
      </c>
    </row>
    <row r="180" spans="9:11" x14ac:dyDescent="0.25">
      <c r="I180" t="s">
        <v>53</v>
      </c>
      <c r="J180" t="s">
        <v>36</v>
      </c>
      <c r="K180" t="s">
        <v>26</v>
      </c>
    </row>
    <row r="181" spans="9:11" x14ac:dyDescent="0.25">
      <c r="I181" t="s">
        <v>53</v>
      </c>
      <c r="J181" t="s">
        <v>36</v>
      </c>
      <c r="K181" t="s">
        <v>27</v>
      </c>
    </row>
    <row r="182" spans="9:11" x14ac:dyDescent="0.25">
      <c r="I182" t="s">
        <v>53</v>
      </c>
      <c r="J182" t="s">
        <v>36</v>
      </c>
      <c r="K182" t="s">
        <v>28</v>
      </c>
    </row>
    <row r="183" spans="9:11" x14ac:dyDescent="0.25">
      <c r="I183" t="s">
        <v>53</v>
      </c>
      <c r="J183" t="s">
        <v>36</v>
      </c>
      <c r="K183" t="s">
        <v>29</v>
      </c>
    </row>
    <row r="184" spans="9:11" x14ac:dyDescent="0.25">
      <c r="I184" t="s">
        <v>53</v>
      </c>
      <c r="J184" t="s">
        <v>36</v>
      </c>
      <c r="K184" t="s">
        <v>30</v>
      </c>
    </row>
    <row r="185" spans="9:11" x14ac:dyDescent="0.25">
      <c r="I185" t="s">
        <v>53</v>
      </c>
      <c r="J185" t="s">
        <v>36</v>
      </c>
      <c r="K185" t="s">
        <v>31</v>
      </c>
    </row>
    <row r="186" spans="9:11" x14ac:dyDescent="0.25">
      <c r="I186" t="s">
        <v>53</v>
      </c>
      <c r="J186" t="s">
        <v>36</v>
      </c>
      <c r="K186" t="s">
        <v>32</v>
      </c>
    </row>
    <row r="187" spans="9:11" x14ac:dyDescent="0.25">
      <c r="I187" t="s">
        <v>53</v>
      </c>
      <c r="J187" t="s">
        <v>36</v>
      </c>
      <c r="K187" t="s">
        <v>33</v>
      </c>
    </row>
    <row r="188" spans="9:11" x14ac:dyDescent="0.25">
      <c r="I188" t="s">
        <v>53</v>
      </c>
      <c r="J188" t="s">
        <v>58</v>
      </c>
      <c r="K188" t="s">
        <v>37</v>
      </c>
    </row>
    <row r="189" spans="9:11" x14ac:dyDescent="0.25">
      <c r="I189" t="s">
        <v>53</v>
      </c>
      <c r="J189" t="s">
        <v>58</v>
      </c>
      <c r="K189" t="s">
        <v>12</v>
      </c>
    </row>
    <row r="190" spans="9:11" x14ac:dyDescent="0.25">
      <c r="I190" t="s">
        <v>53</v>
      </c>
      <c r="J190" t="s">
        <v>58</v>
      </c>
      <c r="K190" t="s">
        <v>35</v>
      </c>
    </row>
    <row r="191" spans="9:11" x14ac:dyDescent="0.25">
      <c r="I191" t="s">
        <v>53</v>
      </c>
      <c r="J191" t="s">
        <v>60</v>
      </c>
      <c r="K191" t="s">
        <v>38</v>
      </c>
    </row>
    <row r="192" spans="9:11" x14ac:dyDescent="0.25">
      <c r="I192" t="s">
        <v>53</v>
      </c>
      <c r="J192" t="s">
        <v>60</v>
      </c>
      <c r="K192" t="s">
        <v>39</v>
      </c>
    </row>
    <row r="193" spans="9:11" x14ac:dyDescent="0.25">
      <c r="I193" t="s">
        <v>53</v>
      </c>
      <c r="J193" t="s">
        <v>60</v>
      </c>
      <c r="K193" t="s">
        <v>40</v>
      </c>
    </row>
    <row r="194" spans="9:11" x14ac:dyDescent="0.25">
      <c r="I194" t="s">
        <v>53</v>
      </c>
      <c r="J194" t="s">
        <v>60</v>
      </c>
      <c r="K194" t="s">
        <v>48</v>
      </c>
    </row>
    <row r="195" spans="9:11" x14ac:dyDescent="0.25">
      <c r="I195" t="s">
        <v>53</v>
      </c>
      <c r="J195" t="s">
        <v>60</v>
      </c>
      <c r="K195" t="s">
        <v>49</v>
      </c>
    </row>
    <row r="196" spans="9:11" x14ac:dyDescent="0.25">
      <c r="I196" t="s">
        <v>53</v>
      </c>
      <c r="J196" t="s">
        <v>60</v>
      </c>
      <c r="K196" t="s">
        <v>50</v>
      </c>
    </row>
    <row r="197" spans="9:11" x14ac:dyDescent="0.25">
      <c r="I197" t="s">
        <v>53</v>
      </c>
      <c r="J197" t="s">
        <v>60</v>
      </c>
      <c r="K197" t="s">
        <v>51</v>
      </c>
    </row>
    <row r="198" spans="9:11" x14ac:dyDescent="0.25">
      <c r="I198" t="s">
        <v>53</v>
      </c>
      <c r="J198" t="s">
        <v>60</v>
      </c>
      <c r="K198" t="s">
        <v>52</v>
      </c>
    </row>
    <row r="199" spans="9:11" x14ac:dyDescent="0.25">
      <c r="I199" t="s">
        <v>53</v>
      </c>
      <c r="J199" t="s">
        <v>60</v>
      </c>
      <c r="K199" t="s">
        <v>41</v>
      </c>
    </row>
    <row r="200" spans="9:11" x14ac:dyDescent="0.25">
      <c r="I200" t="s">
        <v>53</v>
      </c>
      <c r="J200" t="s">
        <v>60</v>
      </c>
      <c r="K200" t="s">
        <v>42</v>
      </c>
    </row>
    <row r="201" spans="9:11" x14ac:dyDescent="0.25">
      <c r="I201" t="s">
        <v>53</v>
      </c>
      <c r="J201" t="s">
        <v>60</v>
      </c>
      <c r="K201" t="s">
        <v>43</v>
      </c>
    </row>
    <row r="202" spans="9:11" x14ac:dyDescent="0.25">
      <c r="I202" t="s">
        <v>53</v>
      </c>
      <c r="J202" t="s">
        <v>60</v>
      </c>
      <c r="K202" t="s">
        <v>44</v>
      </c>
    </row>
    <row r="203" spans="9:11" x14ac:dyDescent="0.25">
      <c r="I203" t="s">
        <v>53</v>
      </c>
      <c r="J203" t="s">
        <v>60</v>
      </c>
      <c r="K203" t="s">
        <v>45</v>
      </c>
    </row>
    <row r="204" spans="9:11" x14ac:dyDescent="0.25">
      <c r="I204" t="s">
        <v>53</v>
      </c>
      <c r="J204" t="s">
        <v>60</v>
      </c>
      <c r="K204" t="s">
        <v>46</v>
      </c>
    </row>
    <row r="205" spans="9:11" x14ac:dyDescent="0.25">
      <c r="I205" t="s">
        <v>53</v>
      </c>
      <c r="J205" t="s">
        <v>60</v>
      </c>
      <c r="K205" t="s">
        <v>47</v>
      </c>
    </row>
    <row r="206" spans="9:11" x14ac:dyDescent="0.25">
      <c r="I206" t="s">
        <v>53</v>
      </c>
      <c r="J206" t="s">
        <v>61</v>
      </c>
      <c r="K206" t="s">
        <v>48</v>
      </c>
    </row>
  </sheetData>
  <sheetProtection password="F44C" sheet="1" objects="1" scenarios="1" selectLockedCells="1" selectUnlockedCells="1"/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13</vt:i4>
      </vt:variant>
    </vt:vector>
  </HeadingPairs>
  <TitlesOfParts>
    <vt:vector size="19" baseType="lpstr">
      <vt:lpstr>Marca-Puntos</vt:lpstr>
      <vt:lpstr>Puntos-Marca</vt:lpstr>
      <vt:lpstr>Marca-Puntos JUNIOR</vt:lpstr>
      <vt:lpstr>Puntos-Marca JUNIOR</vt:lpstr>
      <vt:lpstr>Referencia FIELD</vt:lpstr>
      <vt:lpstr>Pruebas</vt:lpstr>
      <vt:lpstr>MClubThrow</vt:lpstr>
      <vt:lpstr>MDiscus</vt:lpstr>
      <vt:lpstr>MHighJump</vt:lpstr>
      <vt:lpstr>MJavelin</vt:lpstr>
      <vt:lpstr>MLongJump</vt:lpstr>
      <vt:lpstr>MShotPut</vt:lpstr>
      <vt:lpstr>MTripleJump</vt:lpstr>
      <vt:lpstr>WClubThrow</vt:lpstr>
      <vt:lpstr>WDiscus</vt:lpstr>
      <vt:lpstr>WJavelin</vt:lpstr>
      <vt:lpstr>WLongJump</vt:lpstr>
      <vt:lpstr>WShotPut</vt:lpstr>
      <vt:lpstr>WTripleJump</vt:lpstr>
    </vt:vector>
  </TitlesOfParts>
  <Company>Consejo Superior de Deportes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Martín Acevedo, Ricardo</dc:creator>
  <cp:lastModifiedBy>Martín Acevedo, Ricardo</cp:lastModifiedBy>
  <dcterms:created xsi:type="dcterms:W3CDTF">2020-02-28T09:03:34Z</dcterms:created>
  <dcterms:modified xsi:type="dcterms:W3CDTF">2020-03-03T13:01:42Z</dcterms:modified>
</cp:coreProperties>
</file>